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<sst xmlns="http://schemas.openxmlformats.org/spreadsheetml/2006/main" count="483" uniqueCount="311">
  <si>
    <t>衡山县2020年公开招聘事业单位工作人员面试人员名单</t>
  </si>
  <si>
    <t>序号</t>
  </si>
  <si>
    <t>笔试准考证</t>
  </si>
  <si>
    <t>姓名</t>
  </si>
  <si>
    <t>报考岗位</t>
  </si>
  <si>
    <t>2020201010213</t>
  </si>
  <si>
    <t>201_文字综合人员（一）</t>
  </si>
  <si>
    <t>2020201010812</t>
  </si>
  <si>
    <t>2020201010117</t>
  </si>
  <si>
    <t>2020201010632</t>
  </si>
  <si>
    <t>2020201010209</t>
  </si>
  <si>
    <t>2020201010119</t>
  </si>
  <si>
    <t>2020201010809</t>
  </si>
  <si>
    <t>2020201010421</t>
  </si>
  <si>
    <t>2020201010216</t>
  </si>
  <si>
    <t>2020201010527</t>
  </si>
  <si>
    <t>2020201010202</t>
  </si>
  <si>
    <t>2020201010502</t>
  </si>
  <si>
    <t>2020201010531</t>
  </si>
  <si>
    <t>2020201010102</t>
  </si>
  <si>
    <t>2020201010204</t>
  </si>
  <si>
    <t>2020201010506</t>
  </si>
  <si>
    <t>2020201010110</t>
  </si>
  <si>
    <t>2020201010435</t>
  </si>
  <si>
    <t>2020201010430</t>
  </si>
  <si>
    <t>2020201010101</t>
  </si>
  <si>
    <t>2020201010624</t>
  </si>
  <si>
    <t>2020202010835</t>
  </si>
  <si>
    <t>202文字综合人员（二）</t>
  </si>
  <si>
    <t>2020202011226</t>
  </si>
  <si>
    <t>2020202010834</t>
  </si>
  <si>
    <t>2020202011035</t>
  </si>
  <si>
    <t>2020202011202</t>
  </si>
  <si>
    <t>2020202010931</t>
  </si>
  <si>
    <t>2020202010902</t>
  </si>
  <si>
    <t>2020202011101</t>
  </si>
  <si>
    <t>2020202010926</t>
  </si>
  <si>
    <t>2020202010833</t>
  </si>
  <si>
    <t>2020202010904</t>
  </si>
  <si>
    <t>2020202011135</t>
  </si>
  <si>
    <t>2020202010831</t>
  </si>
  <si>
    <t>2020202011028</t>
  </si>
  <si>
    <t>2020202011110</t>
  </si>
  <si>
    <t>2020202011018</t>
  </si>
  <si>
    <t>2020202011125</t>
  </si>
  <si>
    <t>2020202011026</t>
  </si>
  <si>
    <t>2020202011301</t>
  </si>
  <si>
    <t>2020202010930</t>
  </si>
  <si>
    <t>2020202011031</t>
  </si>
  <si>
    <t>2020202010916</t>
  </si>
  <si>
    <t>2020202011133</t>
  </si>
  <si>
    <t>2020202011008</t>
  </si>
  <si>
    <t>2020202010901</t>
  </si>
  <si>
    <t>2020202011013</t>
  </si>
  <si>
    <t>2020202011326</t>
  </si>
  <si>
    <t>2020202010928</t>
  </si>
  <si>
    <t>2020202011007</t>
  </si>
  <si>
    <t>2020202011124</t>
  </si>
  <si>
    <t>2020202011214</t>
  </si>
  <si>
    <t>2020202011324</t>
  </si>
  <si>
    <t>2020203020303</t>
  </si>
  <si>
    <t>203财务人员</t>
  </si>
  <si>
    <t>2020203020322</t>
  </si>
  <si>
    <t>2020203020105</t>
  </si>
  <si>
    <t>2020203020301</t>
  </si>
  <si>
    <t>2020203020230</t>
  </si>
  <si>
    <t>2020203020128</t>
  </si>
  <si>
    <t>2020203020117</t>
  </si>
  <si>
    <t>2020203020204</t>
  </si>
  <si>
    <t>2020203020314</t>
  </si>
  <si>
    <t>2020203020233</t>
  </si>
  <si>
    <t>2020203020433</t>
  </si>
  <si>
    <t>2020203020434</t>
  </si>
  <si>
    <t>2020203020218</t>
  </si>
  <si>
    <t>2020203020329</t>
  </si>
  <si>
    <t>2020203020312</t>
  </si>
  <si>
    <t>2020203020328</t>
  </si>
  <si>
    <t>2020203020112</t>
  </si>
  <si>
    <t>2020203020108</t>
  </si>
  <si>
    <t>2020203020103</t>
  </si>
  <si>
    <t>2020203020325</t>
  </si>
  <si>
    <t>2020203020222</t>
  </si>
  <si>
    <t>2020203020132</t>
  </si>
  <si>
    <t>2020203020101</t>
  </si>
  <si>
    <t>2020203020106</t>
  </si>
  <si>
    <t>2020204020529</t>
  </si>
  <si>
    <t>204造价审核人员</t>
  </si>
  <si>
    <t>2020204020714</t>
  </si>
  <si>
    <t>2020204020530</t>
  </si>
  <si>
    <t>2020204020525</t>
  </si>
  <si>
    <t>2020204020607</t>
  </si>
  <si>
    <t>2020204020521</t>
  </si>
  <si>
    <t>2020204020515</t>
  </si>
  <si>
    <t>2020204020603</t>
  </si>
  <si>
    <t>2020204020628</t>
  </si>
  <si>
    <t>2020204020635</t>
  </si>
  <si>
    <t>罗丽</t>
  </si>
  <si>
    <t>2020206020725</t>
  </si>
  <si>
    <t>206新闻宣传</t>
  </si>
  <si>
    <t>2020206020729</t>
  </si>
  <si>
    <t>2020207011332</t>
  </si>
  <si>
    <t>207综合管理</t>
  </si>
  <si>
    <t>2020207011401</t>
  </si>
  <si>
    <t>2020208020805</t>
  </si>
  <si>
    <t>208工程技术</t>
  </si>
  <si>
    <t>2020208020806</t>
  </si>
  <si>
    <t>2020209020831</t>
  </si>
  <si>
    <t>209法律实务</t>
  </si>
  <si>
    <t>2020209020833</t>
  </si>
  <si>
    <t>2020210021026</t>
  </si>
  <si>
    <t>210信息管理</t>
  </si>
  <si>
    <t>2020210021102</t>
  </si>
  <si>
    <t>2020211011507</t>
  </si>
  <si>
    <t>211综合管理</t>
  </si>
  <si>
    <t>2020211011418</t>
  </si>
  <si>
    <t>2020212021216</t>
  </si>
  <si>
    <t>212信息技术</t>
  </si>
  <si>
    <t>2020212021212</t>
  </si>
  <si>
    <t>2020212021226</t>
  </si>
  <si>
    <t>2020212021210</t>
  </si>
  <si>
    <t>2020213020907</t>
  </si>
  <si>
    <t>213法律实务</t>
  </si>
  <si>
    <t>2020213020902</t>
  </si>
  <si>
    <t>2020214011531</t>
  </si>
  <si>
    <t>214综合管理</t>
  </si>
  <si>
    <t>2020214011528</t>
  </si>
  <si>
    <t>2020215011601</t>
  </si>
  <si>
    <t>215综合管理</t>
  </si>
  <si>
    <t>2020215011607</t>
  </si>
  <si>
    <t>2020216013035</t>
  </si>
  <si>
    <t>216金融管理</t>
  </si>
  <si>
    <t>2020216013108</t>
  </si>
  <si>
    <t>2020217011625</t>
  </si>
  <si>
    <t>217综合管理</t>
  </si>
  <si>
    <t>2020217011635</t>
  </si>
  <si>
    <t>2020218011721</t>
  </si>
  <si>
    <t>218综合管理</t>
  </si>
  <si>
    <t>2020218011714</t>
  </si>
  <si>
    <t>2020219020916</t>
  </si>
  <si>
    <t>219法律实务</t>
  </si>
  <si>
    <t>2020219020914</t>
  </si>
  <si>
    <t>2020220020918</t>
  </si>
  <si>
    <t>220法律实务</t>
  </si>
  <si>
    <t>2020220020919</t>
  </si>
  <si>
    <t>2020221013127</t>
  </si>
  <si>
    <t>221管理人员</t>
  </si>
  <si>
    <t>2020221013213</t>
  </si>
  <si>
    <t>2020221013201</t>
  </si>
  <si>
    <t>2020221013222</t>
  </si>
  <si>
    <t>2020221013233</t>
  </si>
  <si>
    <t>2020221013214</t>
  </si>
  <si>
    <t>2020221013221</t>
  </si>
  <si>
    <t>2020221013202</t>
  </si>
  <si>
    <t>2020223021229</t>
  </si>
  <si>
    <t>223信息技术</t>
  </si>
  <si>
    <t>2020223021231</t>
  </si>
  <si>
    <t>2020224021430</t>
  </si>
  <si>
    <t>224城市规划</t>
  </si>
  <si>
    <t>2020224021501</t>
  </si>
  <si>
    <t>2020224021509</t>
  </si>
  <si>
    <t>2020224021503</t>
  </si>
  <si>
    <t>2020225020929</t>
  </si>
  <si>
    <t>225法律实务</t>
  </si>
  <si>
    <t>2020225020931</t>
  </si>
  <si>
    <t>2020226021111</t>
  </si>
  <si>
    <t>226信息管理</t>
  </si>
  <si>
    <t>2020226021106</t>
  </si>
  <si>
    <t>2020228021519</t>
  </si>
  <si>
    <t>228工程设计</t>
  </si>
  <si>
    <t>2020228021513</t>
  </si>
  <si>
    <t>2020231013318</t>
  </si>
  <si>
    <t>231交通工程</t>
  </si>
  <si>
    <t>2020231013317</t>
  </si>
  <si>
    <t>2020232021526</t>
  </si>
  <si>
    <t>232公路养护</t>
  </si>
  <si>
    <t>2020233013325</t>
  </si>
  <si>
    <t>233_水利管理</t>
  </si>
  <si>
    <t>2020233013327</t>
  </si>
  <si>
    <t>2020234011725</t>
  </si>
  <si>
    <t>234综合管理</t>
  </si>
  <si>
    <t>2020234011724</t>
  </si>
  <si>
    <t>2020235013331</t>
  </si>
  <si>
    <t>235水利管理</t>
  </si>
  <si>
    <t>2020236021528</t>
  </si>
  <si>
    <t>236检验检测员</t>
  </si>
  <si>
    <t>2020236021529</t>
  </si>
  <si>
    <t>2020237021522</t>
  </si>
  <si>
    <t>237工程设计</t>
  </si>
  <si>
    <t>2020239021611</t>
  </si>
  <si>
    <t>239外贸管理</t>
  </si>
  <si>
    <t>2020239021616</t>
  </si>
  <si>
    <t>2020240021706</t>
  </si>
  <si>
    <t>240招商管理</t>
  </si>
  <si>
    <t>2020240021624</t>
  </si>
  <si>
    <t>2020241021718</t>
  </si>
  <si>
    <t>241讲解员</t>
  </si>
  <si>
    <t>2020242021735</t>
  </si>
  <si>
    <t>242旅游管理</t>
  </si>
  <si>
    <t>2020242021733</t>
  </si>
  <si>
    <t>2020243021820</t>
  </si>
  <si>
    <t>243审计员</t>
  </si>
  <si>
    <t>2020243021822</t>
  </si>
  <si>
    <t>2020244021309</t>
  </si>
  <si>
    <t>244信息技术</t>
  </si>
  <si>
    <t>2020244021311</t>
  </si>
  <si>
    <t>2020245021002</t>
  </si>
  <si>
    <t>245法律实务</t>
  </si>
  <si>
    <t>2020245020935</t>
  </si>
  <si>
    <t>2020246011735</t>
  </si>
  <si>
    <t>246综合管理</t>
  </si>
  <si>
    <t>2020246011813</t>
  </si>
  <si>
    <t>2020247021320</t>
  </si>
  <si>
    <t>247信息技术</t>
  </si>
  <si>
    <t>2020247021318</t>
  </si>
  <si>
    <t>2020248021910</t>
  </si>
  <si>
    <t>248安监员</t>
  </si>
  <si>
    <t>2020248021906</t>
  </si>
  <si>
    <t>冉师米</t>
  </si>
  <si>
    <t>2020249021922</t>
  </si>
  <si>
    <t>249食品药品检测</t>
  </si>
  <si>
    <t>2020249021918</t>
  </si>
  <si>
    <t>2020250022007</t>
  </si>
  <si>
    <t>250综合执法人员</t>
  </si>
  <si>
    <t>2020250021932</t>
  </si>
  <si>
    <t>2020251022034</t>
  </si>
  <si>
    <t>251综合执法人员</t>
  </si>
  <si>
    <t>2020251022030</t>
  </si>
  <si>
    <t>2020252022210</t>
  </si>
  <si>
    <t>252综合执法人员</t>
  </si>
  <si>
    <t>2020252022207</t>
  </si>
  <si>
    <t>2020253021421</t>
  </si>
  <si>
    <t>253信息技术</t>
  </si>
  <si>
    <t>2020253021415</t>
  </si>
  <si>
    <t>2020254021004</t>
  </si>
  <si>
    <t>254法律实务</t>
  </si>
  <si>
    <t>2020254021013</t>
  </si>
  <si>
    <t>2020255022321</t>
  </si>
  <si>
    <t>255乡镇医审员</t>
  </si>
  <si>
    <t>2020255022310</t>
  </si>
  <si>
    <t>2020255022315</t>
  </si>
  <si>
    <t>2020255022335</t>
  </si>
  <si>
    <t>2020255022320</t>
  </si>
  <si>
    <t>2020255022333</t>
  </si>
  <si>
    <t>2020257011818</t>
  </si>
  <si>
    <t>257综合管理</t>
  </si>
  <si>
    <t>2020257011819</t>
  </si>
  <si>
    <t>2020258020825</t>
  </si>
  <si>
    <t>258工程技术</t>
  </si>
  <si>
    <t>2020258020810</t>
  </si>
  <si>
    <t>2020258020823</t>
  </si>
  <si>
    <t>2020258020820</t>
  </si>
  <si>
    <t>2020259011901</t>
  </si>
  <si>
    <t>259综合管理</t>
  </si>
  <si>
    <t>2020259011904</t>
  </si>
  <si>
    <t>2020260011927</t>
  </si>
  <si>
    <t>260综合管理</t>
  </si>
  <si>
    <t>2020260011926</t>
  </si>
  <si>
    <t>2020261012033</t>
  </si>
  <si>
    <t>261综合管理</t>
  </si>
  <si>
    <t>2020261012029</t>
  </si>
  <si>
    <t>2020261012101</t>
  </si>
  <si>
    <t>2020261012021</t>
  </si>
  <si>
    <t>罗丰</t>
  </si>
  <si>
    <t>2020262012129</t>
  </si>
  <si>
    <t>262综合管理</t>
  </si>
  <si>
    <t>2020262012132</t>
  </si>
  <si>
    <t>2020262012120</t>
  </si>
  <si>
    <t>2020262012119</t>
  </si>
  <si>
    <t>2020263012229</t>
  </si>
  <si>
    <t>何靖</t>
  </si>
  <si>
    <t>263综合管理</t>
  </si>
  <si>
    <t>2020263012416</t>
  </si>
  <si>
    <t>2020263012508</t>
  </si>
  <si>
    <t>2020263012309</t>
  </si>
  <si>
    <t>2020263012211</t>
  </si>
  <si>
    <t>2020263012326</t>
  </si>
  <si>
    <t>2020265022417</t>
  </si>
  <si>
    <t>265宣传报道</t>
  </si>
  <si>
    <t>2020265022420</t>
  </si>
  <si>
    <t>2020267012627</t>
  </si>
  <si>
    <t>267综合管理</t>
  </si>
  <si>
    <t>2020267012633</t>
  </si>
  <si>
    <t>2020268021122</t>
  </si>
  <si>
    <t>268信息管理</t>
  </si>
  <si>
    <t>2020268021119</t>
  </si>
  <si>
    <t>2020268021118</t>
  </si>
  <si>
    <t>2020268021201</t>
  </si>
  <si>
    <t>2020269012722</t>
  </si>
  <si>
    <t>269综合管理</t>
  </si>
  <si>
    <t>2020269012816</t>
  </si>
  <si>
    <t>2020269012728</t>
  </si>
  <si>
    <t>2020269012818</t>
  </si>
  <si>
    <t>2020269012721</t>
  </si>
  <si>
    <t>2020269012713</t>
  </si>
  <si>
    <t>2020269012714</t>
  </si>
  <si>
    <t>2020270012909</t>
  </si>
  <si>
    <t>270综合管理</t>
  </si>
  <si>
    <t>2020270012917</t>
  </si>
  <si>
    <t>2020271012923</t>
  </si>
  <si>
    <t>271综合管理</t>
  </si>
  <si>
    <t>2020271012925</t>
  </si>
  <si>
    <t>2020272021020</t>
  </si>
  <si>
    <t>272法律实务</t>
  </si>
  <si>
    <t>2020272021015</t>
  </si>
  <si>
    <t>2020273021022</t>
  </si>
  <si>
    <t>273法律实务</t>
  </si>
  <si>
    <t>2020274013008</t>
  </si>
  <si>
    <t>274综合管理</t>
  </si>
  <si>
    <t>2020274012931</t>
  </si>
  <si>
    <t>2020274013022</t>
  </si>
  <si>
    <t>2020274012935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</si>
</sst>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ajor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2"/>
  <sheetViews>
    <sheetView tabSelected="1" topLeftCell="A223" workbookViewId="0">
      <selection activeCell="C239" sqref="C239"/>
    </sheetView>
  </sheetViews>
  <sheetFormatPr defaultColWidth="9" defaultRowHeight="13.5" outlineLevelCol="3"/>
  <cols>
    <col min="1" max="1" width="7.375" style="7" customWidth="1"/>
    <col min="2" max="2" width="28.5" style="7" customWidth="1"/>
    <col min="3" max="3" width="25.25" style="7" customWidth="1"/>
    <col min="4" max="4" width="30.375" style="7" customWidth="1"/>
    <col min="5" max="16376" width="9" style="1"/>
  </cols>
  <sheetData>
    <row r="1" s="1" customFormat="1" ht="49" customHeight="1" spans="1:4">
      <c r="A1" s="8" t="s">
        <v>0</v>
      </c>
      <c r="B1" s="8"/>
      <c r="C1" s="8"/>
      <c r="D1" s="8"/>
    </row>
    <row r="2" s="2" customFormat="1" ht="39" customHeight="1" spans="1:4">
      <c r="A2" s="9" t="s">
        <v>1</v>
      </c>
      <c r="B2" s="9" t="s">
        <v>2</v>
      </c>
      <c r="C2" s="9" t="s">
        <v>3</v>
      </c>
      <c r="D2" s="9" t="s">
        <v>4</v>
      </c>
    </row>
    <row r="3" s="2" customFormat="1" ht="27" customHeight="1" spans="1:4">
      <c r="A3" s="9">
        <v>1</v>
      </c>
      <c r="B3" s="10" t="s">
        <v>5</v>
      </c>
      <c r="C3" s="9" t="str">
        <f>"宾江"</f>
        <v>宾江</v>
      </c>
      <c r="D3" s="9" t="s">
        <v>6</v>
      </c>
    </row>
    <row r="4" s="2" customFormat="1" ht="27" customHeight="1" spans="1:4">
      <c r="A4" s="9">
        <v>2</v>
      </c>
      <c r="B4" s="10" t="s">
        <v>7</v>
      </c>
      <c r="C4" s="9" t="str">
        <f>"徐贻琛"</f>
        <v>徐贻琛</v>
      </c>
      <c r="D4" s="9" t="s">
        <v>6</v>
      </c>
    </row>
    <row r="5" s="3" customFormat="1" ht="27" customHeight="1" spans="1:4">
      <c r="A5" s="9">
        <v>3</v>
      </c>
      <c r="B5" s="10" t="s">
        <v>8</v>
      </c>
      <c r="C5" s="9" t="str">
        <f>"张智洋"</f>
        <v>张智洋</v>
      </c>
      <c r="D5" s="9" t="s">
        <v>6</v>
      </c>
    </row>
    <row r="6" s="4" customFormat="1" ht="27" customHeight="1" spans="1:4">
      <c r="A6" s="9">
        <v>4</v>
      </c>
      <c r="B6" s="10" t="s">
        <v>9</v>
      </c>
      <c r="C6" s="9" t="str">
        <f>"范旭"</f>
        <v>范旭</v>
      </c>
      <c r="D6" s="9" t="s">
        <v>6</v>
      </c>
    </row>
    <row r="7" s="1" customFormat="1" ht="27" customHeight="1" spans="1:4">
      <c r="A7" s="9">
        <v>5</v>
      </c>
      <c r="B7" s="10" t="s">
        <v>10</v>
      </c>
      <c r="C7" s="11" t="str">
        <f>"王维"</f>
        <v>王维</v>
      </c>
      <c r="D7" s="9" t="s">
        <v>6</v>
      </c>
    </row>
    <row r="8" s="1" customFormat="1" ht="27" customHeight="1" spans="1:4">
      <c r="A8" s="9">
        <v>6</v>
      </c>
      <c r="B8" s="10" t="s">
        <v>11</v>
      </c>
      <c r="C8" s="11" t="str">
        <f>"王柯卿"</f>
        <v>王柯卿</v>
      </c>
      <c r="D8" s="9" t="s">
        <v>6</v>
      </c>
    </row>
    <row r="9" s="1" customFormat="1" ht="27" customHeight="1" spans="1:4">
      <c r="A9" s="9">
        <v>7</v>
      </c>
      <c r="B9" s="10" t="s">
        <v>12</v>
      </c>
      <c r="C9" s="11" t="str">
        <f>"雷萍萍"</f>
        <v>雷萍萍</v>
      </c>
      <c r="D9" s="9" t="s">
        <v>6</v>
      </c>
    </row>
    <row r="10" s="1" customFormat="1" ht="27" customHeight="1" spans="1:4">
      <c r="A10" s="9">
        <v>8</v>
      </c>
      <c r="B10" s="10" t="s">
        <v>13</v>
      </c>
      <c r="C10" s="11" t="str">
        <f>"谭峥良"</f>
        <v>谭峥良</v>
      </c>
      <c r="D10" s="9" t="s">
        <v>6</v>
      </c>
    </row>
    <row r="11" s="1" customFormat="1" ht="27" customHeight="1" spans="1:4">
      <c r="A11" s="9">
        <v>9</v>
      </c>
      <c r="B11" s="10" t="s">
        <v>14</v>
      </c>
      <c r="C11" s="11" t="str">
        <f>"李赋"</f>
        <v>李赋</v>
      </c>
      <c r="D11" s="9" t="s">
        <v>6</v>
      </c>
    </row>
    <row r="12" s="1" customFormat="1" ht="27" customHeight="1" spans="1:4">
      <c r="A12" s="9">
        <v>10</v>
      </c>
      <c r="B12" s="10" t="s">
        <v>15</v>
      </c>
      <c r="C12" s="11" t="str">
        <f>"刘炜"</f>
        <v>刘炜</v>
      </c>
      <c r="D12" s="9" t="s">
        <v>6</v>
      </c>
    </row>
    <row r="13" s="1" customFormat="1" ht="27" customHeight="1" spans="1:4">
      <c r="A13" s="9">
        <v>11</v>
      </c>
      <c r="B13" s="10" t="s">
        <v>16</v>
      </c>
      <c r="C13" s="9" t="str">
        <f>"刘又玮"</f>
        <v>刘又玮</v>
      </c>
      <c r="D13" s="9" t="s">
        <v>6</v>
      </c>
    </row>
    <row r="14" s="1" customFormat="1" ht="27" customHeight="1" spans="1:4">
      <c r="A14" s="9">
        <v>12</v>
      </c>
      <c r="B14" s="10" t="s">
        <v>17</v>
      </c>
      <c r="C14" s="9" t="str">
        <f>"万勇军"</f>
        <v>万勇军</v>
      </c>
      <c r="D14" s="9" t="s">
        <v>6</v>
      </c>
    </row>
    <row r="15" s="1" customFormat="1" ht="27" customHeight="1" spans="1:4">
      <c r="A15" s="9">
        <v>13</v>
      </c>
      <c r="B15" s="10" t="s">
        <v>18</v>
      </c>
      <c r="C15" s="9" t="str">
        <f>"邱玥"</f>
        <v>邱玥</v>
      </c>
      <c r="D15" s="9" t="s">
        <v>6</v>
      </c>
    </row>
    <row r="16" s="1" customFormat="1" ht="27" customHeight="1" spans="1:4">
      <c r="A16" s="9">
        <v>14</v>
      </c>
      <c r="B16" s="10" t="s">
        <v>19</v>
      </c>
      <c r="C16" s="9" t="str">
        <f>"刘馨蔓"</f>
        <v>刘馨蔓</v>
      </c>
      <c r="D16" s="9" t="s">
        <v>6</v>
      </c>
    </row>
    <row r="17" s="1" customFormat="1" ht="27" customHeight="1" spans="1:4">
      <c r="A17" s="9">
        <v>15</v>
      </c>
      <c r="B17" s="10" t="s">
        <v>20</v>
      </c>
      <c r="C17" s="9" t="str">
        <f>"何文杰"</f>
        <v>何文杰</v>
      </c>
      <c r="D17" s="9" t="s">
        <v>6</v>
      </c>
    </row>
    <row r="18" s="1" customFormat="1" ht="27" customHeight="1" spans="1:4">
      <c r="A18" s="9">
        <v>16</v>
      </c>
      <c r="B18" s="10" t="s">
        <v>21</v>
      </c>
      <c r="C18" s="9" t="str">
        <f>"黄文礼"</f>
        <v>黄文礼</v>
      </c>
      <c r="D18" s="9" t="s">
        <v>6</v>
      </c>
    </row>
    <row r="19" s="1" customFormat="1" ht="27" customHeight="1" spans="1:4">
      <c r="A19" s="9">
        <v>17</v>
      </c>
      <c r="B19" s="10" t="s">
        <v>22</v>
      </c>
      <c r="C19" s="9" t="str">
        <f>"李阳樱子"</f>
        <v>李阳樱子</v>
      </c>
      <c r="D19" s="9" t="s">
        <v>6</v>
      </c>
    </row>
    <row r="20" s="1" customFormat="1" ht="27" customHeight="1" spans="1:4">
      <c r="A20" s="9">
        <v>18</v>
      </c>
      <c r="B20" s="10" t="s">
        <v>23</v>
      </c>
      <c r="C20" s="11" t="str">
        <f>"赵润洲"</f>
        <v>赵润洲</v>
      </c>
      <c r="D20" s="9" t="s">
        <v>6</v>
      </c>
    </row>
    <row r="21" s="1" customFormat="1" ht="27" customHeight="1" spans="1:4">
      <c r="A21" s="9">
        <v>19</v>
      </c>
      <c r="B21" s="10" t="s">
        <v>24</v>
      </c>
      <c r="C21" s="11" t="str">
        <f>"徐璐"</f>
        <v>徐璐</v>
      </c>
      <c r="D21" s="9" t="s">
        <v>6</v>
      </c>
    </row>
    <row r="22" s="1" customFormat="1" ht="27" customHeight="1" spans="1:4">
      <c r="A22" s="9">
        <v>20</v>
      </c>
      <c r="B22" s="10" t="s">
        <v>25</v>
      </c>
      <c r="C22" s="11" t="str">
        <f>"胡佳敏"</f>
        <v>胡佳敏</v>
      </c>
      <c r="D22" s="9" t="s">
        <v>6</v>
      </c>
    </row>
    <row r="23" s="1" customFormat="1" ht="27" customHeight="1" spans="1:4">
      <c r="A23" s="9">
        <v>21</v>
      </c>
      <c r="B23" s="10" t="s">
        <v>26</v>
      </c>
      <c r="C23" s="11" t="str">
        <f>"张晓华"</f>
        <v>张晓华</v>
      </c>
      <c r="D23" s="9" t="s">
        <v>6</v>
      </c>
    </row>
    <row r="24" s="4" customFormat="1" ht="27" customHeight="1" spans="1:4">
      <c r="A24" s="9">
        <v>22</v>
      </c>
      <c r="B24" s="10" t="s">
        <v>27</v>
      </c>
      <c r="C24" s="9" t="str">
        <f>"陶文倩"</f>
        <v>陶文倩</v>
      </c>
      <c r="D24" s="9" t="s">
        <v>28</v>
      </c>
    </row>
    <row r="25" s="4" customFormat="1" ht="27" customHeight="1" spans="1:4">
      <c r="A25" s="9">
        <v>23</v>
      </c>
      <c r="B25" s="10" t="s">
        <v>29</v>
      </c>
      <c r="C25" s="9" t="str">
        <f>"唐朝崟"</f>
        <v>唐朝崟</v>
      </c>
      <c r="D25" s="9" t="s">
        <v>28</v>
      </c>
    </row>
    <row r="26" s="1" customFormat="1" ht="27" customHeight="1" spans="1:4">
      <c r="A26" s="9">
        <v>24</v>
      </c>
      <c r="B26" s="10" t="s">
        <v>30</v>
      </c>
      <c r="C26" s="9" t="str">
        <f>"罗航远"</f>
        <v>罗航远</v>
      </c>
      <c r="D26" s="9" t="s">
        <v>28</v>
      </c>
    </row>
    <row r="27" s="1" customFormat="1" ht="27" customHeight="1" spans="1:4">
      <c r="A27" s="9">
        <v>25</v>
      </c>
      <c r="B27" s="10" t="s">
        <v>31</v>
      </c>
      <c r="C27" s="9" t="str">
        <f>"周学龄"</f>
        <v>周学龄</v>
      </c>
      <c r="D27" s="9" t="s">
        <v>28</v>
      </c>
    </row>
    <row r="28" s="1" customFormat="1" ht="27" customHeight="1" spans="1:4">
      <c r="A28" s="9">
        <v>26</v>
      </c>
      <c r="B28" s="10" t="s">
        <v>32</v>
      </c>
      <c r="C28" s="9" t="str">
        <f>"赵娉"</f>
        <v>赵娉</v>
      </c>
      <c r="D28" s="9" t="s">
        <v>28</v>
      </c>
    </row>
    <row r="29" s="1" customFormat="1" ht="27" customHeight="1" spans="1:4">
      <c r="A29" s="9">
        <v>27</v>
      </c>
      <c r="B29" s="10" t="s">
        <v>33</v>
      </c>
      <c r="C29" s="9" t="str">
        <f>"曹林"</f>
        <v>曹林</v>
      </c>
      <c r="D29" s="9" t="s">
        <v>28</v>
      </c>
    </row>
    <row r="30" s="1" customFormat="1" ht="27" customHeight="1" spans="1:4">
      <c r="A30" s="9">
        <v>28</v>
      </c>
      <c r="B30" s="10" t="s">
        <v>34</v>
      </c>
      <c r="C30" s="9" t="str">
        <f>"彭旭晖"</f>
        <v>彭旭晖</v>
      </c>
      <c r="D30" s="9" t="s">
        <v>28</v>
      </c>
    </row>
    <row r="31" s="1" customFormat="1" ht="27" customHeight="1" spans="1:4">
      <c r="A31" s="9">
        <v>29</v>
      </c>
      <c r="B31" s="10" t="s">
        <v>35</v>
      </c>
      <c r="C31" s="9" t="str">
        <f>"王敏"</f>
        <v>王敏</v>
      </c>
      <c r="D31" s="9" t="s">
        <v>28</v>
      </c>
    </row>
    <row r="32" s="1" customFormat="1" ht="27" customHeight="1" spans="1:4">
      <c r="A32" s="9">
        <v>30</v>
      </c>
      <c r="B32" s="10" t="s">
        <v>36</v>
      </c>
      <c r="C32" s="9" t="str">
        <f>"彭梦"</f>
        <v>彭梦</v>
      </c>
      <c r="D32" s="9" t="s">
        <v>28</v>
      </c>
    </row>
    <row r="33" s="1" customFormat="1" ht="27" customHeight="1" spans="1:4">
      <c r="A33" s="9">
        <v>31</v>
      </c>
      <c r="B33" s="10" t="s">
        <v>37</v>
      </c>
      <c r="C33" s="9" t="str">
        <f>"刘磊"</f>
        <v>刘磊</v>
      </c>
      <c r="D33" s="9" t="s">
        <v>28</v>
      </c>
    </row>
    <row r="34" s="1" customFormat="1" ht="27" customHeight="1" spans="1:4">
      <c r="A34" s="9">
        <v>32</v>
      </c>
      <c r="B34" s="10" t="s">
        <v>38</v>
      </c>
      <c r="C34" s="9" t="str">
        <f>"旷艳枚"</f>
        <v>旷艳枚</v>
      </c>
      <c r="D34" s="9" t="s">
        <v>28</v>
      </c>
    </row>
    <row r="35" s="1" customFormat="1" ht="27" customHeight="1" spans="1:4">
      <c r="A35" s="9">
        <v>33</v>
      </c>
      <c r="B35" s="10" t="s">
        <v>39</v>
      </c>
      <c r="C35" s="11" t="str">
        <f>"徐慧"</f>
        <v>徐慧</v>
      </c>
      <c r="D35" s="9" t="s">
        <v>28</v>
      </c>
    </row>
    <row r="36" s="1" customFormat="1" ht="27" customHeight="1" spans="1:4">
      <c r="A36" s="9">
        <v>34</v>
      </c>
      <c r="B36" s="10" t="s">
        <v>40</v>
      </c>
      <c r="C36" s="11" t="str">
        <f>"何琪"</f>
        <v>何琪</v>
      </c>
      <c r="D36" s="9" t="s">
        <v>28</v>
      </c>
    </row>
    <row r="37" s="1" customFormat="1" ht="27" customHeight="1" spans="1:4">
      <c r="A37" s="9">
        <v>35</v>
      </c>
      <c r="B37" s="10" t="s">
        <v>41</v>
      </c>
      <c r="C37" s="9" t="str">
        <f>"郑勤"</f>
        <v>郑勤</v>
      </c>
      <c r="D37" s="9" t="s">
        <v>28</v>
      </c>
    </row>
    <row r="38" s="1" customFormat="1" ht="27" customHeight="1" spans="1:4">
      <c r="A38" s="9">
        <v>36</v>
      </c>
      <c r="B38" s="10" t="s">
        <v>42</v>
      </c>
      <c r="C38" s="9" t="str">
        <f>"周倩"</f>
        <v>周倩</v>
      </c>
      <c r="D38" s="9" t="s">
        <v>28</v>
      </c>
    </row>
    <row r="39" s="1" customFormat="1" ht="27" customHeight="1" spans="1:4">
      <c r="A39" s="9">
        <v>37</v>
      </c>
      <c r="B39" s="10" t="s">
        <v>43</v>
      </c>
      <c r="C39" s="9" t="str">
        <f>"万忻璨"</f>
        <v>万忻璨</v>
      </c>
      <c r="D39" s="9" t="s">
        <v>28</v>
      </c>
    </row>
    <row r="40" s="1" customFormat="1" ht="27" customHeight="1" spans="1:4">
      <c r="A40" s="9">
        <v>38</v>
      </c>
      <c r="B40" s="10" t="s">
        <v>44</v>
      </c>
      <c r="C40" s="9" t="str">
        <f>"梁燕婷"</f>
        <v>梁燕婷</v>
      </c>
      <c r="D40" s="9" t="s">
        <v>28</v>
      </c>
    </row>
    <row r="41" s="1" customFormat="1" ht="27" customHeight="1" spans="1:4">
      <c r="A41" s="9">
        <v>39</v>
      </c>
      <c r="B41" s="10" t="s">
        <v>45</v>
      </c>
      <c r="C41" s="9" t="str">
        <f>"周文礼"</f>
        <v>周文礼</v>
      </c>
      <c r="D41" s="9" t="s">
        <v>28</v>
      </c>
    </row>
    <row r="42" s="1" customFormat="1" ht="27" customHeight="1" spans="1:4">
      <c r="A42" s="9">
        <v>40</v>
      </c>
      <c r="B42" s="10" t="s">
        <v>46</v>
      </c>
      <c r="C42" s="9" t="str">
        <f>"聂谦君"</f>
        <v>聂谦君</v>
      </c>
      <c r="D42" s="9" t="s">
        <v>28</v>
      </c>
    </row>
    <row r="43" s="1" customFormat="1" ht="27" customHeight="1" spans="1:4">
      <c r="A43" s="9">
        <v>41</v>
      </c>
      <c r="B43" s="10" t="s">
        <v>47</v>
      </c>
      <c r="C43" s="9" t="str">
        <f>"刘青春"</f>
        <v>刘青春</v>
      </c>
      <c r="D43" s="9" t="s">
        <v>28</v>
      </c>
    </row>
    <row r="44" s="1" customFormat="1" ht="27" customHeight="1" spans="1:4">
      <c r="A44" s="9">
        <v>42</v>
      </c>
      <c r="B44" s="10" t="s">
        <v>48</v>
      </c>
      <c r="C44" s="9" t="str">
        <f>"徐健恒"</f>
        <v>徐健恒</v>
      </c>
      <c r="D44" s="9" t="s">
        <v>28</v>
      </c>
    </row>
    <row r="45" s="1" customFormat="1" ht="27" customHeight="1" spans="1:4">
      <c r="A45" s="9">
        <v>43</v>
      </c>
      <c r="B45" s="10" t="s">
        <v>49</v>
      </c>
      <c r="C45" s="9" t="str">
        <f>"任斯华"</f>
        <v>任斯华</v>
      </c>
      <c r="D45" s="9" t="s">
        <v>28</v>
      </c>
    </row>
    <row r="46" s="1" customFormat="1" ht="27" customHeight="1" spans="1:4">
      <c r="A46" s="9">
        <v>44</v>
      </c>
      <c r="B46" s="10" t="s">
        <v>50</v>
      </c>
      <c r="C46" s="9" t="str">
        <f>"李振旺"</f>
        <v>李振旺</v>
      </c>
      <c r="D46" s="9" t="s">
        <v>28</v>
      </c>
    </row>
    <row r="47" s="1" customFormat="1" ht="27" customHeight="1" spans="1:4">
      <c r="A47" s="9">
        <v>45</v>
      </c>
      <c r="B47" s="10" t="s">
        <v>51</v>
      </c>
      <c r="C47" s="9" t="str">
        <f>"郭舒"</f>
        <v>郭舒</v>
      </c>
      <c r="D47" s="9" t="s">
        <v>28</v>
      </c>
    </row>
    <row r="48" s="1" customFormat="1" ht="27" customHeight="1" spans="1:4">
      <c r="A48" s="9">
        <v>46</v>
      </c>
      <c r="B48" s="10" t="s">
        <v>52</v>
      </c>
      <c r="C48" s="9" t="str">
        <f>"郭腾"</f>
        <v>郭腾</v>
      </c>
      <c r="D48" s="9" t="s">
        <v>28</v>
      </c>
    </row>
    <row r="49" s="1" customFormat="1" ht="27" customHeight="1" spans="1:4">
      <c r="A49" s="9">
        <v>47</v>
      </c>
      <c r="B49" s="10" t="s">
        <v>53</v>
      </c>
      <c r="C49" s="9" t="str">
        <f>"陈雪红"</f>
        <v>陈雪红</v>
      </c>
      <c r="D49" s="9" t="s">
        <v>28</v>
      </c>
    </row>
    <row r="50" s="1" customFormat="1" ht="27" customHeight="1" spans="1:4">
      <c r="A50" s="9">
        <v>48</v>
      </c>
      <c r="B50" s="10" t="s">
        <v>54</v>
      </c>
      <c r="C50" s="9" t="str">
        <f>"曾馨莹"</f>
        <v>曾馨莹</v>
      </c>
      <c r="D50" s="9" t="s">
        <v>28</v>
      </c>
    </row>
    <row r="51" s="1" customFormat="1" ht="27" customHeight="1" spans="1:4">
      <c r="A51" s="9">
        <v>49</v>
      </c>
      <c r="B51" s="10" t="s">
        <v>55</v>
      </c>
      <c r="C51" s="11" t="str">
        <f>"肖斌"</f>
        <v>肖斌</v>
      </c>
      <c r="D51" s="9" t="s">
        <v>28</v>
      </c>
    </row>
    <row r="52" s="1" customFormat="1" ht="27" customHeight="1" spans="1:4">
      <c r="A52" s="9">
        <v>50</v>
      </c>
      <c r="B52" s="10" t="s">
        <v>56</v>
      </c>
      <c r="C52" s="11" t="str">
        <f>"谢重望"</f>
        <v>谢重望</v>
      </c>
      <c r="D52" s="9" t="s">
        <v>28</v>
      </c>
    </row>
    <row r="53" s="1" customFormat="1" ht="27" customHeight="1" spans="1:4">
      <c r="A53" s="9">
        <v>51</v>
      </c>
      <c r="B53" s="10" t="s">
        <v>57</v>
      </c>
      <c r="C53" s="11" t="str">
        <f>"李子谦"</f>
        <v>李子谦</v>
      </c>
      <c r="D53" s="9" t="s">
        <v>28</v>
      </c>
    </row>
    <row r="54" s="1" customFormat="1" ht="27" customHeight="1" spans="1:4">
      <c r="A54" s="9">
        <v>52</v>
      </c>
      <c r="B54" s="10" t="s">
        <v>58</v>
      </c>
      <c r="C54" s="11" t="str">
        <f>"刘思思"</f>
        <v>刘思思</v>
      </c>
      <c r="D54" s="9" t="s">
        <v>28</v>
      </c>
    </row>
    <row r="55" s="1" customFormat="1" ht="27" customHeight="1" spans="1:4">
      <c r="A55" s="9">
        <v>53</v>
      </c>
      <c r="B55" s="10" t="s">
        <v>59</v>
      </c>
      <c r="C55" s="11" t="str">
        <f>"杨丽"</f>
        <v>杨丽</v>
      </c>
      <c r="D55" s="9" t="s">
        <v>28</v>
      </c>
    </row>
    <row r="56" s="1" customFormat="1" ht="27" customHeight="1" spans="1:4">
      <c r="A56" s="9">
        <v>54</v>
      </c>
      <c r="B56" s="10" t="s">
        <v>60</v>
      </c>
      <c r="C56" s="9" t="str">
        <f>"肖雨婕"</f>
        <v>肖雨婕</v>
      </c>
      <c r="D56" s="9" t="s">
        <v>61</v>
      </c>
    </row>
    <row r="57" s="1" customFormat="1" ht="27" customHeight="1" spans="1:4">
      <c r="A57" s="9">
        <v>55</v>
      </c>
      <c r="B57" s="10" t="s">
        <v>62</v>
      </c>
      <c r="C57" s="9" t="str">
        <f>"李丹琦"</f>
        <v>李丹琦</v>
      </c>
      <c r="D57" s="9" t="s">
        <v>61</v>
      </c>
    </row>
    <row r="58" s="1" customFormat="1" ht="27" customHeight="1" spans="1:4">
      <c r="A58" s="9">
        <v>56</v>
      </c>
      <c r="B58" s="10" t="s">
        <v>63</v>
      </c>
      <c r="C58" s="9" t="str">
        <f>"钱瑾"</f>
        <v>钱瑾</v>
      </c>
      <c r="D58" s="9" t="s">
        <v>61</v>
      </c>
    </row>
    <row r="59" s="1" customFormat="1" ht="27" customHeight="1" spans="1:4">
      <c r="A59" s="9">
        <v>57</v>
      </c>
      <c r="B59" s="10" t="s">
        <v>64</v>
      </c>
      <c r="C59" s="9" t="str">
        <f>"卿懿纯"</f>
        <v>卿懿纯</v>
      </c>
      <c r="D59" s="9" t="s">
        <v>61</v>
      </c>
    </row>
    <row r="60" s="1" customFormat="1" ht="27" customHeight="1" spans="1:4">
      <c r="A60" s="9">
        <v>58</v>
      </c>
      <c r="B60" s="10" t="s">
        <v>65</v>
      </c>
      <c r="C60" s="9" t="str">
        <f>"尹萧婷"</f>
        <v>尹萧婷</v>
      </c>
      <c r="D60" s="9" t="s">
        <v>61</v>
      </c>
    </row>
    <row r="61" s="1" customFormat="1" ht="27" customHeight="1" spans="1:4">
      <c r="A61" s="9">
        <v>59</v>
      </c>
      <c r="B61" s="10" t="s">
        <v>66</v>
      </c>
      <c r="C61" s="9" t="str">
        <f>"胡建鹏"</f>
        <v>胡建鹏</v>
      </c>
      <c r="D61" s="9" t="s">
        <v>61</v>
      </c>
    </row>
    <row r="62" s="1" customFormat="1" ht="27" customHeight="1" spans="1:4">
      <c r="A62" s="9">
        <v>60</v>
      </c>
      <c r="B62" s="10" t="s">
        <v>67</v>
      </c>
      <c r="C62" s="9" t="str">
        <f>"戴春兰"</f>
        <v>戴春兰</v>
      </c>
      <c r="D62" s="9" t="s">
        <v>61</v>
      </c>
    </row>
    <row r="63" s="1" customFormat="1" ht="27" customHeight="1" spans="1:4">
      <c r="A63" s="9">
        <v>61</v>
      </c>
      <c r="B63" s="10" t="s">
        <v>68</v>
      </c>
      <c r="C63" s="9" t="str">
        <f>"申凤姣"</f>
        <v>申凤姣</v>
      </c>
      <c r="D63" s="9" t="s">
        <v>61</v>
      </c>
    </row>
    <row r="64" s="1" customFormat="1" ht="27" customHeight="1" spans="1:4">
      <c r="A64" s="9">
        <v>62</v>
      </c>
      <c r="B64" s="10" t="s">
        <v>69</v>
      </c>
      <c r="C64" s="9" t="str">
        <f>"杨小文"</f>
        <v>杨小文</v>
      </c>
      <c r="D64" s="9" t="s">
        <v>61</v>
      </c>
    </row>
    <row r="65" s="1" customFormat="1" ht="27" customHeight="1" spans="1:4">
      <c r="A65" s="9">
        <v>63</v>
      </c>
      <c r="B65" s="10" t="s">
        <v>70</v>
      </c>
      <c r="C65" s="9" t="str">
        <f>"夏昕怡"</f>
        <v>夏昕怡</v>
      </c>
      <c r="D65" s="9" t="s">
        <v>61</v>
      </c>
    </row>
    <row r="66" s="1" customFormat="1" ht="27" customHeight="1" spans="1:4">
      <c r="A66" s="9">
        <v>64</v>
      </c>
      <c r="B66" s="10" t="s">
        <v>71</v>
      </c>
      <c r="C66" s="9" t="str">
        <f>"谭颜琪"</f>
        <v>谭颜琪</v>
      </c>
      <c r="D66" s="9" t="s">
        <v>61</v>
      </c>
    </row>
    <row r="67" s="1" customFormat="1" ht="27" customHeight="1" spans="1:4">
      <c r="A67" s="9">
        <v>65</v>
      </c>
      <c r="B67" s="10" t="s">
        <v>72</v>
      </c>
      <c r="C67" s="9" t="str">
        <f>"黄云"</f>
        <v>黄云</v>
      </c>
      <c r="D67" s="9" t="s">
        <v>61</v>
      </c>
    </row>
    <row r="68" s="1" customFormat="1" ht="27" customHeight="1" spans="1:4">
      <c r="A68" s="9">
        <v>66</v>
      </c>
      <c r="B68" s="10" t="s">
        <v>73</v>
      </c>
      <c r="C68" s="9" t="str">
        <f>"向玉婷"</f>
        <v>向玉婷</v>
      </c>
      <c r="D68" s="9" t="s">
        <v>61</v>
      </c>
    </row>
    <row r="69" s="1" customFormat="1" ht="27" customHeight="1" spans="1:4">
      <c r="A69" s="9">
        <v>67</v>
      </c>
      <c r="B69" s="10" t="s">
        <v>74</v>
      </c>
      <c r="C69" s="9" t="str">
        <f>"甘飞云"</f>
        <v>甘飞云</v>
      </c>
      <c r="D69" s="9" t="s">
        <v>61</v>
      </c>
    </row>
    <row r="70" s="1" customFormat="1" ht="27" customHeight="1" spans="1:4">
      <c r="A70" s="9">
        <v>68</v>
      </c>
      <c r="B70" s="10" t="s">
        <v>75</v>
      </c>
      <c r="C70" s="9" t="str">
        <f>"刘文燕"</f>
        <v>刘文燕</v>
      </c>
      <c r="D70" s="9" t="s">
        <v>61</v>
      </c>
    </row>
    <row r="71" s="1" customFormat="1" ht="27" customHeight="1" spans="1:4">
      <c r="A71" s="9">
        <v>69</v>
      </c>
      <c r="B71" s="10" t="s">
        <v>76</v>
      </c>
      <c r="C71" s="9" t="str">
        <f>"赵碧薇"</f>
        <v>赵碧薇</v>
      </c>
      <c r="D71" s="9" t="s">
        <v>61</v>
      </c>
    </row>
    <row r="72" s="1" customFormat="1" ht="27" customHeight="1" spans="1:4">
      <c r="A72" s="9">
        <v>70</v>
      </c>
      <c r="B72" s="10" t="s">
        <v>77</v>
      </c>
      <c r="C72" s="9" t="str">
        <f>"彭芳日"</f>
        <v>彭芳日</v>
      </c>
      <c r="D72" s="9" t="s">
        <v>61</v>
      </c>
    </row>
    <row r="73" s="1" customFormat="1" ht="27" customHeight="1" spans="1:4">
      <c r="A73" s="9">
        <v>71</v>
      </c>
      <c r="B73" s="10" t="s">
        <v>78</v>
      </c>
      <c r="C73" s="9" t="str">
        <f>"张茂森"</f>
        <v>张茂森</v>
      </c>
      <c r="D73" s="9" t="s">
        <v>61</v>
      </c>
    </row>
    <row r="74" s="1" customFormat="1" ht="27" customHeight="1" spans="1:4">
      <c r="A74" s="9">
        <v>72</v>
      </c>
      <c r="B74" s="10" t="s">
        <v>79</v>
      </c>
      <c r="C74" s="9" t="str">
        <f>"胡青"</f>
        <v>胡青</v>
      </c>
      <c r="D74" s="9" t="s">
        <v>61</v>
      </c>
    </row>
    <row r="75" s="1" customFormat="1" ht="27" customHeight="1" spans="1:4">
      <c r="A75" s="9">
        <v>73</v>
      </c>
      <c r="B75" s="10" t="s">
        <v>80</v>
      </c>
      <c r="C75" s="9" t="str">
        <f>"周婧"</f>
        <v>周婧</v>
      </c>
      <c r="D75" s="9" t="s">
        <v>61</v>
      </c>
    </row>
    <row r="76" s="1" customFormat="1" ht="27" customHeight="1" spans="1:4">
      <c r="A76" s="9">
        <v>74</v>
      </c>
      <c r="B76" s="10" t="s">
        <v>81</v>
      </c>
      <c r="C76" s="9" t="str">
        <f>"江彩芳"</f>
        <v>江彩芳</v>
      </c>
      <c r="D76" s="9" t="s">
        <v>61</v>
      </c>
    </row>
    <row r="77" s="1" customFormat="1" ht="27" customHeight="1" spans="1:4">
      <c r="A77" s="9">
        <v>75</v>
      </c>
      <c r="B77" s="10" t="s">
        <v>82</v>
      </c>
      <c r="C77" s="11" t="str">
        <f>"张曈"</f>
        <v>张曈</v>
      </c>
      <c r="D77" s="9" t="s">
        <v>61</v>
      </c>
    </row>
    <row r="78" s="1" customFormat="1" ht="27" customHeight="1" spans="1:4">
      <c r="A78" s="9">
        <v>76</v>
      </c>
      <c r="B78" s="10" t="s">
        <v>83</v>
      </c>
      <c r="C78" s="11" t="str">
        <f>"夏天钰"</f>
        <v>夏天钰</v>
      </c>
      <c r="D78" s="9" t="s">
        <v>61</v>
      </c>
    </row>
    <row r="79" s="1" customFormat="1" ht="27" customHeight="1" spans="1:4">
      <c r="A79" s="9">
        <v>77</v>
      </c>
      <c r="B79" s="10" t="s">
        <v>84</v>
      </c>
      <c r="C79" s="11" t="str">
        <f>"谷敏"</f>
        <v>谷敏</v>
      </c>
      <c r="D79" s="9" t="s">
        <v>61</v>
      </c>
    </row>
    <row r="80" s="1" customFormat="1" ht="27" customHeight="1" spans="1:4">
      <c r="A80" s="9">
        <v>78</v>
      </c>
      <c r="B80" s="10" t="s">
        <v>85</v>
      </c>
      <c r="C80" s="9" t="str">
        <f>"周鑫龙"</f>
        <v>周鑫龙</v>
      </c>
      <c r="D80" s="9" t="s">
        <v>86</v>
      </c>
    </row>
    <row r="81" s="1" customFormat="1" ht="27" customHeight="1" spans="1:4">
      <c r="A81" s="9">
        <v>79</v>
      </c>
      <c r="B81" s="10" t="s">
        <v>87</v>
      </c>
      <c r="C81" s="9" t="str">
        <f>"李凌珠"</f>
        <v>李凌珠</v>
      </c>
      <c r="D81" s="9" t="s">
        <v>86</v>
      </c>
    </row>
    <row r="82" s="1" customFormat="1" ht="27" customHeight="1" spans="1:4">
      <c r="A82" s="9">
        <v>80</v>
      </c>
      <c r="B82" s="10" t="s">
        <v>88</v>
      </c>
      <c r="C82" s="9" t="str">
        <f>"谭文吉"</f>
        <v>谭文吉</v>
      </c>
      <c r="D82" s="9" t="s">
        <v>86</v>
      </c>
    </row>
    <row r="83" s="1" customFormat="1" ht="27" customHeight="1" spans="1:4">
      <c r="A83" s="9">
        <v>81</v>
      </c>
      <c r="B83" s="10" t="s">
        <v>89</v>
      </c>
      <c r="C83" s="9" t="str">
        <f>"刘娟"</f>
        <v>刘娟</v>
      </c>
      <c r="D83" s="9" t="s">
        <v>86</v>
      </c>
    </row>
    <row r="84" s="1" customFormat="1" ht="27" customHeight="1" spans="1:4">
      <c r="A84" s="9">
        <v>82</v>
      </c>
      <c r="B84" s="10" t="s">
        <v>90</v>
      </c>
      <c r="C84" s="9" t="str">
        <f>"阳桑"</f>
        <v>阳桑</v>
      </c>
      <c r="D84" s="9" t="s">
        <v>86</v>
      </c>
    </row>
    <row r="85" s="1" customFormat="1" ht="27" customHeight="1" spans="1:4">
      <c r="A85" s="9">
        <v>83</v>
      </c>
      <c r="B85" s="10" t="s">
        <v>91</v>
      </c>
      <c r="C85" s="9" t="str">
        <f>"李清华"</f>
        <v>李清华</v>
      </c>
      <c r="D85" s="9" t="s">
        <v>86</v>
      </c>
    </row>
    <row r="86" s="1" customFormat="1" ht="27" customHeight="1" spans="1:4">
      <c r="A86" s="9">
        <v>84</v>
      </c>
      <c r="B86" s="10" t="s">
        <v>92</v>
      </c>
      <c r="C86" s="9" t="str">
        <f>"向智睿"</f>
        <v>向智睿</v>
      </c>
      <c r="D86" s="9" t="s">
        <v>86</v>
      </c>
    </row>
    <row r="87" s="1" customFormat="1" ht="27" customHeight="1" spans="1:4">
      <c r="A87" s="9">
        <v>85</v>
      </c>
      <c r="B87" s="10" t="s">
        <v>93</v>
      </c>
      <c r="C87" s="9" t="str">
        <f>"向秋望"</f>
        <v>向秋望</v>
      </c>
      <c r="D87" s="9" t="s">
        <v>86</v>
      </c>
    </row>
    <row r="88" s="1" customFormat="1" ht="27" customHeight="1" spans="1:4">
      <c r="A88" s="9">
        <v>86</v>
      </c>
      <c r="B88" s="10" t="s">
        <v>94</v>
      </c>
      <c r="C88" s="9" t="str">
        <f>"文亦成"</f>
        <v>文亦成</v>
      </c>
      <c r="D88" s="9" t="s">
        <v>86</v>
      </c>
    </row>
    <row r="89" s="5" customFormat="1" ht="27" customHeight="1" spans="1:4">
      <c r="A89" s="9">
        <v>87</v>
      </c>
      <c r="B89" s="10" t="s">
        <v>95</v>
      </c>
      <c r="C89" s="10" t="s">
        <v>96</v>
      </c>
      <c r="D89" s="12" t="s">
        <v>86</v>
      </c>
    </row>
    <row r="90" s="1" customFormat="1" ht="27" customHeight="1" spans="1:4">
      <c r="A90" s="9">
        <v>88</v>
      </c>
      <c r="B90" s="10" t="s">
        <v>97</v>
      </c>
      <c r="C90" s="11" t="str">
        <f>"刘鹏"</f>
        <v>刘鹏</v>
      </c>
      <c r="D90" s="9" t="s">
        <v>98</v>
      </c>
    </row>
    <row r="91" s="1" customFormat="1" ht="27" customHeight="1" spans="1:4">
      <c r="A91" s="9">
        <v>89</v>
      </c>
      <c r="B91" s="10" t="s">
        <v>99</v>
      </c>
      <c r="C91" s="11" t="str">
        <f>"胡婷"</f>
        <v>胡婷</v>
      </c>
      <c r="D91" s="9" t="s">
        <v>98</v>
      </c>
    </row>
    <row r="92" s="1" customFormat="1" ht="27" customHeight="1" spans="1:4">
      <c r="A92" s="9">
        <v>90</v>
      </c>
      <c r="B92" s="10" t="s">
        <v>100</v>
      </c>
      <c r="C92" s="9" t="str">
        <f>"文衡"</f>
        <v>文衡</v>
      </c>
      <c r="D92" s="9" t="s">
        <v>101</v>
      </c>
    </row>
    <row r="93" s="1" customFormat="1" ht="27" customHeight="1" spans="1:4">
      <c r="A93" s="9">
        <v>91</v>
      </c>
      <c r="B93" s="10" t="s">
        <v>102</v>
      </c>
      <c r="C93" s="11" t="str">
        <f>"蒋欣琛"</f>
        <v>蒋欣琛</v>
      </c>
      <c r="D93" s="9" t="s">
        <v>101</v>
      </c>
    </row>
    <row r="94" s="1" customFormat="1" ht="27" customHeight="1" spans="1:4">
      <c r="A94" s="9">
        <v>92</v>
      </c>
      <c r="B94" s="10" t="s">
        <v>103</v>
      </c>
      <c r="C94" s="9" t="str">
        <f>"吴炜圣"</f>
        <v>吴炜圣</v>
      </c>
      <c r="D94" s="9" t="s">
        <v>104</v>
      </c>
    </row>
    <row r="95" s="1" customFormat="1" ht="27" customHeight="1" spans="1:4">
      <c r="A95" s="9">
        <v>93</v>
      </c>
      <c r="B95" s="10" t="s">
        <v>105</v>
      </c>
      <c r="C95" s="11" t="str">
        <f>"李孟君"</f>
        <v>李孟君</v>
      </c>
      <c r="D95" s="9" t="s">
        <v>104</v>
      </c>
    </row>
    <row r="96" s="1" customFormat="1" ht="27" customHeight="1" spans="1:4">
      <c r="A96" s="9">
        <v>94</v>
      </c>
      <c r="B96" s="10" t="s">
        <v>106</v>
      </c>
      <c r="C96" s="9" t="str">
        <f>"熊锴"</f>
        <v>熊锴</v>
      </c>
      <c r="D96" s="9" t="s">
        <v>107</v>
      </c>
    </row>
    <row r="97" s="1" customFormat="1" ht="27" customHeight="1" spans="1:4">
      <c r="A97" s="9">
        <v>95</v>
      </c>
      <c r="B97" s="10" t="s">
        <v>108</v>
      </c>
      <c r="C97" s="9" t="str">
        <f>"胡伟"</f>
        <v>胡伟</v>
      </c>
      <c r="D97" s="9" t="s">
        <v>107</v>
      </c>
    </row>
    <row r="98" s="1" customFormat="1" ht="27" customHeight="1" spans="1:4">
      <c r="A98" s="9">
        <v>96</v>
      </c>
      <c r="B98" s="10" t="s">
        <v>109</v>
      </c>
      <c r="C98" s="11" t="str">
        <f>"眭荧"</f>
        <v>眭荧</v>
      </c>
      <c r="D98" s="9" t="s">
        <v>110</v>
      </c>
    </row>
    <row r="99" s="1" customFormat="1" ht="27" customHeight="1" spans="1:4">
      <c r="A99" s="9">
        <v>97</v>
      </c>
      <c r="B99" s="10" t="s">
        <v>111</v>
      </c>
      <c r="C99" s="11" t="str">
        <f>"谭哲良"</f>
        <v>谭哲良</v>
      </c>
      <c r="D99" s="9" t="s">
        <v>110</v>
      </c>
    </row>
    <row r="100" s="1" customFormat="1" ht="27" customHeight="1" spans="1:4">
      <c r="A100" s="9">
        <v>98</v>
      </c>
      <c r="B100" s="10" t="s">
        <v>112</v>
      </c>
      <c r="C100" s="9" t="str">
        <f>"郑小外"</f>
        <v>郑小外</v>
      </c>
      <c r="D100" s="9" t="s">
        <v>113</v>
      </c>
    </row>
    <row r="101" s="1" customFormat="1" ht="27" customHeight="1" spans="1:4">
      <c r="A101" s="9">
        <v>99</v>
      </c>
      <c r="B101" s="10" t="s">
        <v>114</v>
      </c>
      <c r="C101" s="9" t="str">
        <f>"符雅琼"</f>
        <v>符雅琼</v>
      </c>
      <c r="D101" s="9" t="s">
        <v>113</v>
      </c>
    </row>
    <row r="102" s="1" customFormat="1" ht="27" customHeight="1" spans="1:4">
      <c r="A102" s="9">
        <v>100</v>
      </c>
      <c r="B102" s="10" t="s">
        <v>115</v>
      </c>
      <c r="C102" s="9" t="str">
        <f>"袁依雯"</f>
        <v>袁依雯</v>
      </c>
      <c r="D102" s="9" t="s">
        <v>116</v>
      </c>
    </row>
    <row r="103" s="1" customFormat="1" ht="27" customHeight="1" spans="1:4">
      <c r="A103" s="9">
        <v>101</v>
      </c>
      <c r="B103" s="10" t="s">
        <v>117</v>
      </c>
      <c r="C103" s="11" t="str">
        <f>"姚靖轩"</f>
        <v>姚靖轩</v>
      </c>
      <c r="D103" s="9" t="s">
        <v>116</v>
      </c>
    </row>
    <row r="104" s="1" customFormat="1" ht="27" customHeight="1" spans="1:4">
      <c r="A104" s="9">
        <v>102</v>
      </c>
      <c r="B104" s="10" t="s">
        <v>118</v>
      </c>
      <c r="C104" s="11" t="str">
        <f>"谭诗胜"</f>
        <v>谭诗胜</v>
      </c>
      <c r="D104" s="9" t="s">
        <v>116</v>
      </c>
    </row>
    <row r="105" s="6" customFormat="1" ht="27" customHeight="1" spans="1:4">
      <c r="A105" s="9">
        <v>103</v>
      </c>
      <c r="B105" s="10" t="s">
        <v>119</v>
      </c>
      <c r="C105" s="10" t="str">
        <f>"旷昱"</f>
        <v>旷昱</v>
      </c>
      <c r="D105" s="12" t="s">
        <v>116</v>
      </c>
    </row>
    <row r="106" s="1" customFormat="1" ht="27" customHeight="1" spans="1:4">
      <c r="A106" s="9">
        <v>104</v>
      </c>
      <c r="B106" s="10" t="s">
        <v>120</v>
      </c>
      <c r="C106" s="9" t="str">
        <f>"肖武"</f>
        <v>肖武</v>
      </c>
      <c r="D106" s="9" t="s">
        <v>121</v>
      </c>
    </row>
    <row r="107" s="1" customFormat="1" ht="27" customHeight="1" spans="1:4">
      <c r="A107" s="9">
        <v>105</v>
      </c>
      <c r="B107" s="10" t="s">
        <v>122</v>
      </c>
      <c r="C107" s="9" t="str">
        <f>"唐艳"</f>
        <v>唐艳</v>
      </c>
      <c r="D107" s="9" t="s">
        <v>121</v>
      </c>
    </row>
    <row r="108" s="1" customFormat="1" ht="27" customHeight="1" spans="1:4">
      <c r="A108" s="9">
        <v>106</v>
      </c>
      <c r="B108" s="10" t="s">
        <v>123</v>
      </c>
      <c r="C108" s="11" t="str">
        <f>"刘岳林"</f>
        <v>刘岳林</v>
      </c>
      <c r="D108" s="9" t="s">
        <v>124</v>
      </c>
    </row>
    <row r="109" s="1" customFormat="1" ht="27" customHeight="1" spans="1:4">
      <c r="A109" s="9">
        <v>107</v>
      </c>
      <c r="B109" s="10" t="s">
        <v>125</v>
      </c>
      <c r="C109" s="10" t="str">
        <f>"邹群"</f>
        <v>邹群</v>
      </c>
      <c r="D109" s="12" t="s">
        <v>124</v>
      </c>
    </row>
    <row r="110" s="1" customFormat="1" ht="27" customHeight="1" spans="1:4">
      <c r="A110" s="9">
        <v>108</v>
      </c>
      <c r="B110" s="10" t="s">
        <v>126</v>
      </c>
      <c r="C110" s="9" t="str">
        <f>"旷斐俐"</f>
        <v>旷斐俐</v>
      </c>
      <c r="D110" s="9" t="s">
        <v>127</v>
      </c>
    </row>
    <row r="111" s="1" customFormat="1" ht="27" customHeight="1" spans="1:4">
      <c r="A111" s="9">
        <v>109</v>
      </c>
      <c r="B111" s="10" t="s">
        <v>128</v>
      </c>
      <c r="C111" s="9" t="str">
        <f>"刘琼"</f>
        <v>刘琼</v>
      </c>
      <c r="D111" s="9" t="s">
        <v>127</v>
      </c>
    </row>
    <row r="112" s="1" customFormat="1" ht="27" customHeight="1" spans="1:4">
      <c r="A112" s="9">
        <v>110</v>
      </c>
      <c r="B112" s="10" t="s">
        <v>129</v>
      </c>
      <c r="C112" s="9" t="str">
        <f>"林双莉"</f>
        <v>林双莉</v>
      </c>
      <c r="D112" s="9" t="s">
        <v>130</v>
      </c>
    </row>
    <row r="113" s="1" customFormat="1" ht="27" customHeight="1" spans="1:4">
      <c r="A113" s="9">
        <v>111</v>
      </c>
      <c r="B113" s="10" t="s">
        <v>131</v>
      </c>
      <c r="C113" s="9" t="str">
        <f>"李昭君"</f>
        <v>李昭君</v>
      </c>
      <c r="D113" s="9" t="s">
        <v>130</v>
      </c>
    </row>
    <row r="114" s="1" customFormat="1" ht="27" customHeight="1" spans="1:4">
      <c r="A114" s="9">
        <v>112</v>
      </c>
      <c r="B114" s="10" t="s">
        <v>132</v>
      </c>
      <c r="C114" s="9" t="str">
        <f>"彭铀淮"</f>
        <v>彭铀淮</v>
      </c>
      <c r="D114" s="9" t="s">
        <v>133</v>
      </c>
    </row>
    <row r="115" s="1" customFormat="1" ht="27" customHeight="1" spans="1:4">
      <c r="A115" s="9">
        <v>113</v>
      </c>
      <c r="B115" s="10" t="s">
        <v>134</v>
      </c>
      <c r="C115" s="11" t="str">
        <f>"谭靖蓉"</f>
        <v>谭靖蓉</v>
      </c>
      <c r="D115" s="9" t="s">
        <v>133</v>
      </c>
    </row>
    <row r="116" s="1" customFormat="1" ht="27" customHeight="1" spans="1:4">
      <c r="A116" s="9">
        <v>114</v>
      </c>
      <c r="B116" s="10" t="s">
        <v>135</v>
      </c>
      <c r="C116" s="9" t="str">
        <f>"谭长乐"</f>
        <v>谭长乐</v>
      </c>
      <c r="D116" s="9" t="s">
        <v>136</v>
      </c>
    </row>
    <row r="117" s="1" customFormat="1" ht="27" customHeight="1" spans="1:4">
      <c r="A117" s="9">
        <v>115</v>
      </c>
      <c r="B117" s="10" t="s">
        <v>137</v>
      </c>
      <c r="C117" s="11" t="str">
        <f>"李晓拓"</f>
        <v>李晓拓</v>
      </c>
      <c r="D117" s="9" t="s">
        <v>136</v>
      </c>
    </row>
    <row r="118" s="1" customFormat="1" ht="27" customHeight="1" spans="1:4">
      <c r="A118" s="9">
        <v>116</v>
      </c>
      <c r="B118" s="10" t="s">
        <v>138</v>
      </c>
      <c r="C118" s="9" t="str">
        <f>"周颖"</f>
        <v>周颖</v>
      </c>
      <c r="D118" s="9" t="s">
        <v>139</v>
      </c>
    </row>
    <row r="119" s="1" customFormat="1" ht="27" customHeight="1" spans="1:4">
      <c r="A119" s="9">
        <v>117</v>
      </c>
      <c r="B119" s="10" t="s">
        <v>140</v>
      </c>
      <c r="C119" s="9" t="str">
        <f>"周水清"</f>
        <v>周水清</v>
      </c>
      <c r="D119" s="9" t="s">
        <v>139</v>
      </c>
    </row>
    <row r="120" s="1" customFormat="1" ht="27" customHeight="1" spans="1:4">
      <c r="A120" s="9">
        <v>118</v>
      </c>
      <c r="B120" s="10" t="s">
        <v>141</v>
      </c>
      <c r="C120" s="9" t="str">
        <f>"彭洋"</f>
        <v>彭洋</v>
      </c>
      <c r="D120" s="9" t="s">
        <v>142</v>
      </c>
    </row>
    <row r="121" s="1" customFormat="1" ht="27" customHeight="1" spans="1:4">
      <c r="A121" s="9">
        <v>119</v>
      </c>
      <c r="B121" s="10" t="s">
        <v>143</v>
      </c>
      <c r="C121" s="9" t="str">
        <f>"曾萼"</f>
        <v>曾萼</v>
      </c>
      <c r="D121" s="9" t="s">
        <v>142</v>
      </c>
    </row>
    <row r="122" s="1" customFormat="1" ht="27" customHeight="1" spans="1:4">
      <c r="A122" s="9">
        <v>120</v>
      </c>
      <c r="B122" s="10" t="s">
        <v>144</v>
      </c>
      <c r="C122" s="9" t="str">
        <f>"蒋柯"</f>
        <v>蒋柯</v>
      </c>
      <c r="D122" s="9" t="s">
        <v>145</v>
      </c>
    </row>
    <row r="123" s="1" customFormat="1" ht="27" customHeight="1" spans="1:4">
      <c r="A123" s="9">
        <v>121</v>
      </c>
      <c r="B123" s="10" t="s">
        <v>146</v>
      </c>
      <c r="C123" s="9" t="str">
        <f>"刘依水"</f>
        <v>刘依水</v>
      </c>
      <c r="D123" s="9" t="s">
        <v>145</v>
      </c>
    </row>
    <row r="124" s="1" customFormat="1" ht="27" customHeight="1" spans="1:4">
      <c r="A124" s="9">
        <v>122</v>
      </c>
      <c r="B124" s="10" t="s">
        <v>147</v>
      </c>
      <c r="C124" s="9" t="str">
        <f>"曹颖"</f>
        <v>曹颖</v>
      </c>
      <c r="D124" s="9" t="s">
        <v>145</v>
      </c>
    </row>
    <row r="125" s="1" customFormat="1" ht="27" customHeight="1" spans="1:4">
      <c r="A125" s="9">
        <v>123</v>
      </c>
      <c r="B125" s="10" t="s">
        <v>148</v>
      </c>
      <c r="C125" s="9" t="str">
        <f>"曾诗敏"</f>
        <v>曾诗敏</v>
      </c>
      <c r="D125" s="9" t="s">
        <v>145</v>
      </c>
    </row>
    <row r="126" s="1" customFormat="1" ht="27" customHeight="1" spans="1:4">
      <c r="A126" s="9">
        <v>124</v>
      </c>
      <c r="B126" s="10" t="s">
        <v>149</v>
      </c>
      <c r="C126" s="9" t="str">
        <f>"伍格"</f>
        <v>伍格</v>
      </c>
      <c r="D126" s="9" t="s">
        <v>145</v>
      </c>
    </row>
    <row r="127" s="1" customFormat="1" ht="27" customHeight="1" spans="1:4">
      <c r="A127" s="9">
        <v>125</v>
      </c>
      <c r="B127" s="10" t="s">
        <v>150</v>
      </c>
      <c r="C127" s="9" t="str">
        <f>"黎金云"</f>
        <v>黎金云</v>
      </c>
      <c r="D127" s="9" t="s">
        <v>145</v>
      </c>
    </row>
    <row r="128" s="1" customFormat="1" ht="27" customHeight="1" spans="1:4">
      <c r="A128" s="9">
        <v>126</v>
      </c>
      <c r="B128" s="10" t="s">
        <v>151</v>
      </c>
      <c r="C128" s="11" t="str">
        <f>"李仕维"</f>
        <v>李仕维</v>
      </c>
      <c r="D128" s="9" t="s">
        <v>145</v>
      </c>
    </row>
    <row r="129" s="1" customFormat="1" ht="27" customHeight="1" spans="1:4">
      <c r="A129" s="9">
        <v>127</v>
      </c>
      <c r="B129" s="10" t="s">
        <v>152</v>
      </c>
      <c r="C129" s="11" t="str">
        <f>"廖思瑶"</f>
        <v>廖思瑶</v>
      </c>
      <c r="D129" s="9" t="s">
        <v>145</v>
      </c>
    </row>
    <row r="130" s="1" customFormat="1" ht="27" customHeight="1" spans="1:4">
      <c r="A130" s="9">
        <v>128</v>
      </c>
      <c r="B130" s="10" t="s">
        <v>153</v>
      </c>
      <c r="C130" s="9" t="str">
        <f>"邹鹏杰"</f>
        <v>邹鹏杰</v>
      </c>
      <c r="D130" s="9" t="s">
        <v>154</v>
      </c>
    </row>
    <row r="131" s="1" customFormat="1" ht="27" customHeight="1" spans="1:4">
      <c r="A131" s="9">
        <v>129</v>
      </c>
      <c r="B131" s="10" t="s">
        <v>155</v>
      </c>
      <c r="C131" s="9" t="str">
        <f>"谭科"</f>
        <v>谭科</v>
      </c>
      <c r="D131" s="9" t="s">
        <v>154</v>
      </c>
    </row>
    <row r="132" s="1" customFormat="1" ht="27" customHeight="1" spans="1:4">
      <c r="A132" s="9">
        <v>130</v>
      </c>
      <c r="B132" s="10" t="s">
        <v>156</v>
      </c>
      <c r="C132" s="9" t="str">
        <f>"喻橙"</f>
        <v>喻橙</v>
      </c>
      <c r="D132" s="9" t="s">
        <v>157</v>
      </c>
    </row>
    <row r="133" s="1" customFormat="1" ht="27" customHeight="1" spans="1:4">
      <c r="A133" s="9">
        <v>131</v>
      </c>
      <c r="B133" s="10" t="s">
        <v>158</v>
      </c>
      <c r="C133" s="9" t="str">
        <f>"李姗霖"</f>
        <v>李姗霖</v>
      </c>
      <c r="D133" s="9" t="s">
        <v>157</v>
      </c>
    </row>
    <row r="134" s="1" customFormat="1" ht="27" customHeight="1" spans="1:4">
      <c r="A134" s="9">
        <v>132</v>
      </c>
      <c r="B134" s="10" t="s">
        <v>159</v>
      </c>
      <c r="C134" s="9" t="str">
        <f>"李志翱"</f>
        <v>李志翱</v>
      </c>
      <c r="D134" s="9" t="s">
        <v>157</v>
      </c>
    </row>
    <row r="135" s="1" customFormat="1" ht="27" customHeight="1" spans="1:4">
      <c r="A135" s="9">
        <v>133</v>
      </c>
      <c r="B135" s="10" t="s">
        <v>160</v>
      </c>
      <c r="C135" s="11" t="str">
        <f>"彭志锋"</f>
        <v>彭志锋</v>
      </c>
      <c r="D135" s="9" t="s">
        <v>157</v>
      </c>
    </row>
    <row r="136" s="1" customFormat="1" ht="27" customHeight="1" spans="1:4">
      <c r="A136" s="9">
        <v>134</v>
      </c>
      <c r="B136" s="10" t="s">
        <v>161</v>
      </c>
      <c r="C136" s="9" t="str">
        <f>"李孝强"</f>
        <v>李孝强</v>
      </c>
      <c r="D136" s="9" t="s">
        <v>162</v>
      </c>
    </row>
    <row r="137" s="1" customFormat="1" ht="27" customHeight="1" spans="1:4">
      <c r="A137" s="9">
        <v>135</v>
      </c>
      <c r="B137" s="10" t="s">
        <v>163</v>
      </c>
      <c r="C137" s="9" t="str">
        <f>"邓柳琎"</f>
        <v>邓柳琎</v>
      </c>
      <c r="D137" s="9" t="s">
        <v>162</v>
      </c>
    </row>
    <row r="138" s="1" customFormat="1" ht="27" customHeight="1" spans="1:4">
      <c r="A138" s="9">
        <v>136</v>
      </c>
      <c r="B138" s="10" t="s">
        <v>164</v>
      </c>
      <c r="C138" s="9" t="str">
        <f>"邓思思"</f>
        <v>邓思思</v>
      </c>
      <c r="D138" s="9" t="s">
        <v>165</v>
      </c>
    </row>
    <row r="139" s="1" customFormat="1" ht="27" customHeight="1" spans="1:4">
      <c r="A139" s="9">
        <v>137</v>
      </c>
      <c r="B139" s="10" t="s">
        <v>166</v>
      </c>
      <c r="C139" s="9" t="str">
        <f>"宾蒙"</f>
        <v>宾蒙</v>
      </c>
      <c r="D139" s="9" t="s">
        <v>165</v>
      </c>
    </row>
    <row r="140" s="1" customFormat="1" ht="27" customHeight="1" spans="1:4">
      <c r="A140" s="9">
        <v>138</v>
      </c>
      <c r="B140" s="10" t="s">
        <v>167</v>
      </c>
      <c r="C140" s="9" t="str">
        <f>"汪志慧"</f>
        <v>汪志慧</v>
      </c>
      <c r="D140" s="9" t="s">
        <v>168</v>
      </c>
    </row>
    <row r="141" s="1" customFormat="1" ht="27" customHeight="1" spans="1:4">
      <c r="A141" s="9">
        <v>139</v>
      </c>
      <c r="B141" s="10" t="s">
        <v>169</v>
      </c>
      <c r="C141" s="9" t="str">
        <f>"谭海波"</f>
        <v>谭海波</v>
      </c>
      <c r="D141" s="9" t="s">
        <v>168</v>
      </c>
    </row>
    <row r="142" s="1" customFormat="1" ht="27" customHeight="1" spans="1:4">
      <c r="A142" s="9">
        <v>140</v>
      </c>
      <c r="B142" s="10" t="s">
        <v>170</v>
      </c>
      <c r="C142" s="9" t="str">
        <f>"刘鑫"</f>
        <v>刘鑫</v>
      </c>
      <c r="D142" s="9" t="s">
        <v>171</v>
      </c>
    </row>
    <row r="143" s="1" customFormat="1" ht="27" customHeight="1" spans="1:4">
      <c r="A143" s="9">
        <v>141</v>
      </c>
      <c r="B143" s="10" t="s">
        <v>172</v>
      </c>
      <c r="C143" s="10" t="str">
        <f>"刘韬"</f>
        <v>刘韬</v>
      </c>
      <c r="D143" s="12" t="s">
        <v>171</v>
      </c>
    </row>
    <row r="144" s="1" customFormat="1" ht="27" customHeight="1" spans="1:4">
      <c r="A144" s="9">
        <v>142</v>
      </c>
      <c r="B144" s="10" t="s">
        <v>173</v>
      </c>
      <c r="C144" s="9" t="str">
        <f>"李旺"</f>
        <v>李旺</v>
      </c>
      <c r="D144" s="9" t="s">
        <v>174</v>
      </c>
    </row>
    <row r="145" s="2" customFormat="1" ht="27" customHeight="1" spans="1:4">
      <c r="A145" s="9">
        <v>143</v>
      </c>
      <c r="B145" s="10" t="s">
        <v>175</v>
      </c>
      <c r="C145" s="9" t="str">
        <f>"谭祥斌"</f>
        <v>谭祥斌</v>
      </c>
      <c r="D145" s="9" t="s">
        <v>176</v>
      </c>
    </row>
    <row r="146" s="1" customFormat="1" ht="27" customHeight="1" spans="1:4">
      <c r="A146" s="9">
        <v>144</v>
      </c>
      <c r="B146" s="10" t="s">
        <v>177</v>
      </c>
      <c r="C146" s="9" t="str">
        <f>"李泽朝"</f>
        <v>李泽朝</v>
      </c>
      <c r="D146" s="9" t="s">
        <v>176</v>
      </c>
    </row>
    <row r="147" s="1" customFormat="1" ht="27" customHeight="1" spans="1:4">
      <c r="A147" s="9">
        <v>145</v>
      </c>
      <c r="B147" s="10" t="s">
        <v>178</v>
      </c>
      <c r="C147" s="9" t="str">
        <f>"廖红玉"</f>
        <v>廖红玉</v>
      </c>
      <c r="D147" s="9" t="s">
        <v>179</v>
      </c>
    </row>
    <row r="148" s="1" customFormat="1" ht="27" customHeight="1" spans="1:4">
      <c r="A148" s="9">
        <v>146</v>
      </c>
      <c r="B148" s="10" t="s">
        <v>180</v>
      </c>
      <c r="C148" s="9" t="str">
        <f>"彭琼"</f>
        <v>彭琼</v>
      </c>
      <c r="D148" s="9" t="s">
        <v>179</v>
      </c>
    </row>
    <row r="149" s="1" customFormat="1" ht="27" customHeight="1" spans="1:4">
      <c r="A149" s="9">
        <v>147</v>
      </c>
      <c r="B149" s="10" t="s">
        <v>181</v>
      </c>
      <c r="C149" s="9" t="str">
        <f>"陈佳丽"</f>
        <v>陈佳丽</v>
      </c>
      <c r="D149" s="9" t="s">
        <v>182</v>
      </c>
    </row>
    <row r="150" s="1" customFormat="1" ht="27" customHeight="1" spans="1:4">
      <c r="A150" s="9">
        <v>148</v>
      </c>
      <c r="B150" s="10" t="s">
        <v>183</v>
      </c>
      <c r="C150" s="9" t="str">
        <f>"于鹏"</f>
        <v>于鹏</v>
      </c>
      <c r="D150" s="9" t="s">
        <v>184</v>
      </c>
    </row>
    <row r="151" s="1" customFormat="1" ht="27" customHeight="1" spans="1:4">
      <c r="A151" s="9">
        <v>149</v>
      </c>
      <c r="B151" s="10" t="s">
        <v>185</v>
      </c>
      <c r="C151" s="9" t="str">
        <f>"方慧"</f>
        <v>方慧</v>
      </c>
      <c r="D151" s="9" t="s">
        <v>184</v>
      </c>
    </row>
    <row r="152" s="1" customFormat="1" ht="27" customHeight="1" spans="1:4">
      <c r="A152" s="9">
        <v>150</v>
      </c>
      <c r="B152" s="10" t="s">
        <v>186</v>
      </c>
      <c r="C152" s="9" t="str">
        <f>"廖洁"</f>
        <v>廖洁</v>
      </c>
      <c r="D152" s="9" t="s">
        <v>187</v>
      </c>
    </row>
    <row r="153" s="1" customFormat="1" ht="27" customHeight="1" spans="1:4">
      <c r="A153" s="9">
        <v>151</v>
      </c>
      <c r="B153" s="10" t="s">
        <v>188</v>
      </c>
      <c r="C153" s="9" t="str">
        <f>"唐文洋"</f>
        <v>唐文洋</v>
      </c>
      <c r="D153" s="9" t="s">
        <v>189</v>
      </c>
    </row>
    <row r="154" s="1" customFormat="1" ht="27" customHeight="1" spans="1:4">
      <c r="A154" s="9">
        <v>152</v>
      </c>
      <c r="B154" s="10" t="s">
        <v>190</v>
      </c>
      <c r="C154" s="9" t="str">
        <f>"谭楠"</f>
        <v>谭楠</v>
      </c>
      <c r="D154" s="9" t="s">
        <v>189</v>
      </c>
    </row>
    <row r="155" s="1" customFormat="1" ht="27" customHeight="1" spans="1:4">
      <c r="A155" s="9">
        <v>153</v>
      </c>
      <c r="B155" s="10" t="s">
        <v>191</v>
      </c>
      <c r="C155" s="9" t="str">
        <f>"罗雨扬"</f>
        <v>罗雨扬</v>
      </c>
      <c r="D155" s="9" t="s">
        <v>192</v>
      </c>
    </row>
    <row r="156" s="1" customFormat="1" ht="27" customHeight="1" spans="1:4">
      <c r="A156" s="9">
        <v>154</v>
      </c>
      <c r="B156" s="10" t="s">
        <v>193</v>
      </c>
      <c r="C156" s="9" t="str">
        <f>"陈奇"</f>
        <v>陈奇</v>
      </c>
      <c r="D156" s="9" t="s">
        <v>192</v>
      </c>
    </row>
    <row r="157" s="1" customFormat="1" ht="27" customHeight="1" spans="1:4">
      <c r="A157" s="9">
        <v>155</v>
      </c>
      <c r="B157" s="10" t="s">
        <v>194</v>
      </c>
      <c r="C157" s="9" t="str">
        <f>"颜春旭"</f>
        <v>颜春旭</v>
      </c>
      <c r="D157" s="9" t="s">
        <v>195</v>
      </c>
    </row>
    <row r="158" s="1" customFormat="1" ht="27" customHeight="1" spans="1:4">
      <c r="A158" s="9">
        <v>156</v>
      </c>
      <c r="B158" s="10" t="s">
        <v>196</v>
      </c>
      <c r="C158" s="9" t="str">
        <f>"欧阳瀚琦"</f>
        <v>欧阳瀚琦</v>
      </c>
      <c r="D158" s="9" t="s">
        <v>197</v>
      </c>
    </row>
    <row r="159" s="1" customFormat="1" ht="27" customHeight="1" spans="1:4">
      <c r="A159" s="9">
        <v>157</v>
      </c>
      <c r="B159" s="10" t="s">
        <v>198</v>
      </c>
      <c r="C159" s="9" t="str">
        <f>"谢军"</f>
        <v>谢军</v>
      </c>
      <c r="D159" s="9" t="s">
        <v>197</v>
      </c>
    </row>
    <row r="160" s="1" customFormat="1" ht="27" customHeight="1" spans="1:4">
      <c r="A160" s="9">
        <v>158</v>
      </c>
      <c r="B160" s="10" t="s">
        <v>199</v>
      </c>
      <c r="C160" s="9" t="str">
        <f>"曹敏"</f>
        <v>曹敏</v>
      </c>
      <c r="D160" s="9" t="s">
        <v>200</v>
      </c>
    </row>
    <row r="161" s="1" customFormat="1" ht="27" customHeight="1" spans="1:4">
      <c r="A161" s="9">
        <v>159</v>
      </c>
      <c r="B161" s="10" t="s">
        <v>201</v>
      </c>
      <c r="C161" s="9" t="str">
        <f>"雷娜"</f>
        <v>雷娜</v>
      </c>
      <c r="D161" s="9" t="s">
        <v>200</v>
      </c>
    </row>
    <row r="162" s="1" customFormat="1" ht="27" customHeight="1" spans="1:4">
      <c r="A162" s="9">
        <v>160</v>
      </c>
      <c r="B162" s="10" t="s">
        <v>202</v>
      </c>
      <c r="C162" s="9" t="str">
        <f>"刘忠康"</f>
        <v>刘忠康</v>
      </c>
      <c r="D162" s="9" t="s">
        <v>203</v>
      </c>
    </row>
    <row r="163" s="5" customFormat="1" ht="27" customHeight="1" spans="1:4">
      <c r="A163" s="9">
        <v>161</v>
      </c>
      <c r="B163" s="10" t="s">
        <v>204</v>
      </c>
      <c r="C163" s="10" t="str">
        <f>"刘欢"</f>
        <v>刘欢</v>
      </c>
      <c r="D163" s="12" t="s">
        <v>203</v>
      </c>
    </row>
    <row r="164" s="1" customFormat="1" ht="27" customHeight="1" spans="1:4">
      <c r="A164" s="9">
        <v>162</v>
      </c>
      <c r="B164" s="10" t="s">
        <v>205</v>
      </c>
      <c r="C164" s="9" t="str">
        <f>"谭杨鹏"</f>
        <v>谭杨鹏</v>
      </c>
      <c r="D164" s="9" t="s">
        <v>206</v>
      </c>
    </row>
    <row r="165" s="1" customFormat="1" ht="27" customHeight="1" spans="1:4">
      <c r="A165" s="9">
        <v>163</v>
      </c>
      <c r="B165" s="10" t="s">
        <v>207</v>
      </c>
      <c r="C165" s="9" t="str">
        <f>"赵晓燕"</f>
        <v>赵晓燕</v>
      </c>
      <c r="D165" s="9" t="s">
        <v>206</v>
      </c>
    </row>
    <row r="166" s="1" customFormat="1" ht="27" customHeight="1" spans="1:4">
      <c r="A166" s="9">
        <v>164</v>
      </c>
      <c r="B166" s="10" t="s">
        <v>208</v>
      </c>
      <c r="C166" s="9" t="str">
        <f>"陈鹏宇"</f>
        <v>陈鹏宇</v>
      </c>
      <c r="D166" s="9" t="s">
        <v>209</v>
      </c>
    </row>
    <row r="167" s="5" customFormat="1" ht="27" customHeight="1" spans="1:4">
      <c r="A167" s="9">
        <v>165</v>
      </c>
      <c r="B167" s="10" t="s">
        <v>210</v>
      </c>
      <c r="C167" s="10" t="str">
        <f>"廖宏丹"</f>
        <v>廖宏丹</v>
      </c>
      <c r="D167" s="12" t="s">
        <v>209</v>
      </c>
    </row>
    <row r="168" s="1" customFormat="1" ht="27" customHeight="1" spans="1:4">
      <c r="A168" s="9">
        <v>166</v>
      </c>
      <c r="B168" s="10" t="s">
        <v>211</v>
      </c>
      <c r="C168" s="9" t="str">
        <f>"黄文川"</f>
        <v>黄文川</v>
      </c>
      <c r="D168" s="9" t="s">
        <v>212</v>
      </c>
    </row>
    <row r="169" s="1" customFormat="1" ht="27" customHeight="1" spans="1:4">
      <c r="A169" s="9">
        <v>167</v>
      </c>
      <c r="B169" s="10" t="s">
        <v>213</v>
      </c>
      <c r="C169" s="11" t="str">
        <f>"王臻旨"</f>
        <v>王臻旨</v>
      </c>
      <c r="D169" s="9" t="s">
        <v>212</v>
      </c>
    </row>
    <row r="170" s="1" customFormat="1" ht="27" customHeight="1" spans="1:4">
      <c r="A170" s="9">
        <v>168</v>
      </c>
      <c r="B170" s="10" t="s">
        <v>214</v>
      </c>
      <c r="C170" s="12" t="str">
        <f>"黄金波"</f>
        <v>黄金波</v>
      </c>
      <c r="D170" s="12" t="s">
        <v>215</v>
      </c>
    </row>
    <row r="171" s="1" customFormat="1" ht="27" customHeight="1" spans="1:4">
      <c r="A171" s="9">
        <v>169</v>
      </c>
      <c r="B171" s="13" t="s">
        <v>216</v>
      </c>
      <c r="C171" s="11" t="s">
        <v>217</v>
      </c>
      <c r="D171" s="12" t="s">
        <v>215</v>
      </c>
    </row>
    <row r="172" s="1" customFormat="1" ht="27" customHeight="1" spans="1:4">
      <c r="A172" s="9">
        <v>170</v>
      </c>
      <c r="B172" s="10" t="s">
        <v>218</v>
      </c>
      <c r="C172" s="9" t="str">
        <f>"徐斌"</f>
        <v>徐斌</v>
      </c>
      <c r="D172" s="9" t="s">
        <v>219</v>
      </c>
    </row>
    <row r="173" s="1" customFormat="1" ht="27" customHeight="1" spans="1:4">
      <c r="A173" s="9">
        <v>171</v>
      </c>
      <c r="B173" s="10" t="s">
        <v>220</v>
      </c>
      <c r="C173" s="9" t="str">
        <f>"齐才"</f>
        <v>齐才</v>
      </c>
      <c r="D173" s="9" t="s">
        <v>219</v>
      </c>
    </row>
    <row r="174" s="1" customFormat="1" ht="27" customHeight="1" spans="1:4">
      <c r="A174" s="9">
        <v>172</v>
      </c>
      <c r="B174" s="10" t="s">
        <v>221</v>
      </c>
      <c r="C174" s="9" t="str">
        <f>"彭宇轩"</f>
        <v>彭宇轩</v>
      </c>
      <c r="D174" s="9" t="s">
        <v>222</v>
      </c>
    </row>
    <row r="175" s="1" customFormat="1" ht="27" customHeight="1" spans="1:4">
      <c r="A175" s="9">
        <v>173</v>
      </c>
      <c r="B175" s="10" t="s">
        <v>223</v>
      </c>
      <c r="C175" s="9" t="str">
        <f>"胡蓉"</f>
        <v>胡蓉</v>
      </c>
      <c r="D175" s="9" t="s">
        <v>222</v>
      </c>
    </row>
    <row r="176" s="1" customFormat="1" ht="27" customHeight="1" spans="1:4">
      <c r="A176" s="9">
        <v>174</v>
      </c>
      <c r="B176" s="10" t="s">
        <v>224</v>
      </c>
      <c r="C176" s="9" t="str">
        <f>"卢斌"</f>
        <v>卢斌</v>
      </c>
      <c r="D176" s="9" t="s">
        <v>225</v>
      </c>
    </row>
    <row r="177" s="1" customFormat="1" ht="27" customHeight="1" spans="1:4">
      <c r="A177" s="9">
        <v>175</v>
      </c>
      <c r="B177" s="10" t="s">
        <v>226</v>
      </c>
      <c r="C177" s="11" t="str">
        <f>"胡启宗"</f>
        <v>胡启宗</v>
      </c>
      <c r="D177" s="9" t="s">
        <v>225</v>
      </c>
    </row>
    <row r="178" s="1" customFormat="1" ht="27" customHeight="1" spans="1:4">
      <c r="A178" s="9">
        <v>176</v>
      </c>
      <c r="B178" s="10" t="s">
        <v>227</v>
      </c>
      <c r="C178" s="9" t="str">
        <f>"王子曼"</f>
        <v>王子曼</v>
      </c>
      <c r="D178" s="9" t="s">
        <v>228</v>
      </c>
    </row>
    <row r="179" s="1" customFormat="1" ht="27" customHeight="1" spans="1:4">
      <c r="A179" s="9">
        <v>177</v>
      </c>
      <c r="B179" s="10" t="s">
        <v>229</v>
      </c>
      <c r="C179" s="9" t="str">
        <f>"陆诗尧"</f>
        <v>陆诗尧</v>
      </c>
      <c r="D179" s="9" t="s">
        <v>228</v>
      </c>
    </row>
    <row r="180" s="1" customFormat="1" ht="27" customHeight="1" spans="1:4">
      <c r="A180" s="9">
        <v>178</v>
      </c>
      <c r="B180" s="10" t="s">
        <v>230</v>
      </c>
      <c r="C180" s="11" t="str">
        <f>"谭凯龙"</f>
        <v>谭凯龙</v>
      </c>
      <c r="D180" s="9" t="s">
        <v>231</v>
      </c>
    </row>
    <row r="181" s="1" customFormat="1" ht="27" customHeight="1" spans="1:4">
      <c r="A181" s="9">
        <v>179</v>
      </c>
      <c r="B181" s="10" t="s">
        <v>232</v>
      </c>
      <c r="C181" s="11" t="str">
        <f>"杨瑾琪"</f>
        <v>杨瑾琪</v>
      </c>
      <c r="D181" s="9" t="s">
        <v>231</v>
      </c>
    </row>
    <row r="182" s="1" customFormat="1" ht="27" customHeight="1" spans="1:4">
      <c r="A182" s="9">
        <v>180</v>
      </c>
      <c r="B182" s="10" t="s">
        <v>233</v>
      </c>
      <c r="C182" s="9" t="str">
        <f>"周成"</f>
        <v>周成</v>
      </c>
      <c r="D182" s="9" t="s">
        <v>234</v>
      </c>
    </row>
    <row r="183" s="1" customFormat="1" ht="27" customHeight="1" spans="1:4">
      <c r="A183" s="9">
        <v>181</v>
      </c>
      <c r="B183" s="10" t="s">
        <v>235</v>
      </c>
      <c r="C183" s="9" t="str">
        <f>"万健"</f>
        <v>万健</v>
      </c>
      <c r="D183" s="9" t="s">
        <v>234</v>
      </c>
    </row>
    <row r="184" s="1" customFormat="1" ht="27" customHeight="1" spans="1:4">
      <c r="A184" s="9">
        <v>182</v>
      </c>
      <c r="B184" s="10" t="s">
        <v>236</v>
      </c>
      <c r="C184" s="9" t="str">
        <f>"刘阳"</f>
        <v>刘阳</v>
      </c>
      <c r="D184" s="9" t="s">
        <v>237</v>
      </c>
    </row>
    <row r="185" s="1" customFormat="1" ht="27" customHeight="1" spans="1:4">
      <c r="A185" s="9">
        <v>183</v>
      </c>
      <c r="B185" s="10" t="s">
        <v>238</v>
      </c>
      <c r="C185" s="9" t="str">
        <f>"周慧霞"</f>
        <v>周慧霞</v>
      </c>
      <c r="D185" s="9" t="s">
        <v>237</v>
      </c>
    </row>
    <row r="186" s="1" customFormat="1" ht="27" customHeight="1" spans="1:4">
      <c r="A186" s="9">
        <v>184</v>
      </c>
      <c r="B186" s="10" t="s">
        <v>239</v>
      </c>
      <c r="C186" s="11" t="str">
        <f>"胡权"</f>
        <v>胡权</v>
      </c>
      <c r="D186" s="9" t="s">
        <v>237</v>
      </c>
    </row>
    <row r="187" s="1" customFormat="1" ht="27" customHeight="1" spans="1:4">
      <c r="A187" s="9">
        <v>185</v>
      </c>
      <c r="B187" s="10" t="s">
        <v>240</v>
      </c>
      <c r="C187" s="9" t="str">
        <f>"李婷"</f>
        <v>李婷</v>
      </c>
      <c r="D187" s="9" t="s">
        <v>237</v>
      </c>
    </row>
    <row r="188" s="1" customFormat="1" ht="27" customHeight="1" spans="1:4">
      <c r="A188" s="9">
        <v>186</v>
      </c>
      <c r="B188" s="10" t="s">
        <v>241</v>
      </c>
      <c r="C188" s="9" t="str">
        <f>"龙正梁"</f>
        <v>龙正梁</v>
      </c>
      <c r="D188" s="9" t="s">
        <v>237</v>
      </c>
    </row>
    <row r="189" s="1" customFormat="1" ht="27" customHeight="1" spans="1:4">
      <c r="A189" s="9">
        <v>187</v>
      </c>
      <c r="B189" s="10" t="s">
        <v>242</v>
      </c>
      <c r="C189" s="9" t="str">
        <f>"李国祥"</f>
        <v>李国祥</v>
      </c>
      <c r="D189" s="9" t="s">
        <v>237</v>
      </c>
    </row>
    <row r="190" s="1" customFormat="1" ht="27" customHeight="1" spans="1:4">
      <c r="A190" s="9">
        <v>188</v>
      </c>
      <c r="B190" s="10" t="s">
        <v>243</v>
      </c>
      <c r="C190" s="11" t="str">
        <f>"周志杰"</f>
        <v>周志杰</v>
      </c>
      <c r="D190" s="9" t="s">
        <v>244</v>
      </c>
    </row>
    <row r="191" s="5" customFormat="1" ht="27" customHeight="1" spans="1:4">
      <c r="A191" s="9">
        <v>189</v>
      </c>
      <c r="B191" s="10" t="s">
        <v>245</v>
      </c>
      <c r="C191" s="10" t="str">
        <f>"文赋鼎"</f>
        <v>文赋鼎</v>
      </c>
      <c r="D191" s="12" t="s">
        <v>244</v>
      </c>
    </row>
    <row r="192" s="1" customFormat="1" ht="27" customHeight="1" spans="1:4">
      <c r="A192" s="9">
        <v>190</v>
      </c>
      <c r="B192" s="10" t="s">
        <v>246</v>
      </c>
      <c r="C192" s="9" t="str">
        <f>"陈子豪"</f>
        <v>陈子豪</v>
      </c>
      <c r="D192" s="9" t="s">
        <v>247</v>
      </c>
    </row>
    <row r="193" s="1" customFormat="1" ht="27" customHeight="1" spans="1:4">
      <c r="A193" s="9">
        <v>191</v>
      </c>
      <c r="B193" s="10" t="s">
        <v>248</v>
      </c>
      <c r="C193" s="9" t="str">
        <f>"罗业"</f>
        <v>罗业</v>
      </c>
      <c r="D193" s="9" t="s">
        <v>247</v>
      </c>
    </row>
    <row r="194" s="1" customFormat="1" ht="27" customHeight="1" spans="1:4">
      <c r="A194" s="9">
        <v>192</v>
      </c>
      <c r="B194" s="10" t="s">
        <v>249</v>
      </c>
      <c r="C194" s="9" t="str">
        <f>"周江"</f>
        <v>周江</v>
      </c>
      <c r="D194" s="9" t="s">
        <v>247</v>
      </c>
    </row>
    <row r="195" s="1" customFormat="1" ht="27" customHeight="1" spans="1:4">
      <c r="A195" s="9">
        <v>193</v>
      </c>
      <c r="B195" s="10" t="s">
        <v>250</v>
      </c>
      <c r="C195" s="11" t="str">
        <f>"陈鹏"</f>
        <v>陈鹏</v>
      </c>
      <c r="D195" s="9" t="s">
        <v>247</v>
      </c>
    </row>
    <row r="196" s="1" customFormat="1" ht="27" customHeight="1" spans="1:4">
      <c r="A196" s="9">
        <v>194</v>
      </c>
      <c r="B196" s="10" t="s">
        <v>251</v>
      </c>
      <c r="C196" s="9" t="str">
        <f>"伍文德"</f>
        <v>伍文德</v>
      </c>
      <c r="D196" s="9" t="s">
        <v>252</v>
      </c>
    </row>
    <row r="197" s="5" customFormat="1" ht="27" customHeight="1" spans="1:4">
      <c r="A197" s="9">
        <v>195</v>
      </c>
      <c r="B197" s="10" t="s">
        <v>253</v>
      </c>
      <c r="C197" s="10" t="str">
        <f>"阳璐霞"</f>
        <v>阳璐霞</v>
      </c>
      <c r="D197" s="12" t="s">
        <v>252</v>
      </c>
    </row>
    <row r="198" s="1" customFormat="1" ht="27" customHeight="1" spans="1:4">
      <c r="A198" s="9">
        <v>196</v>
      </c>
      <c r="B198" s="10" t="s">
        <v>254</v>
      </c>
      <c r="C198" s="9" t="str">
        <f>"戴瑜"</f>
        <v>戴瑜</v>
      </c>
      <c r="D198" s="9" t="s">
        <v>255</v>
      </c>
    </row>
    <row r="199" s="1" customFormat="1" ht="27" customHeight="1" spans="1:4">
      <c r="A199" s="9">
        <v>197</v>
      </c>
      <c r="B199" s="10" t="s">
        <v>256</v>
      </c>
      <c r="C199" s="9" t="str">
        <f>"肖宇豪"</f>
        <v>肖宇豪</v>
      </c>
      <c r="D199" s="9" t="s">
        <v>255</v>
      </c>
    </row>
    <row r="200" s="1" customFormat="1" ht="27" customHeight="1" spans="1:4">
      <c r="A200" s="9">
        <v>198</v>
      </c>
      <c r="B200" s="10" t="s">
        <v>257</v>
      </c>
      <c r="C200" s="9" t="str">
        <f>"陈晓军"</f>
        <v>陈晓军</v>
      </c>
      <c r="D200" s="9" t="s">
        <v>258</v>
      </c>
    </row>
    <row r="201" s="1" customFormat="1" ht="27" customHeight="1" spans="1:4">
      <c r="A201" s="9">
        <v>199</v>
      </c>
      <c r="B201" s="10" t="s">
        <v>259</v>
      </c>
      <c r="C201" s="9" t="str">
        <f>"陈希望"</f>
        <v>陈希望</v>
      </c>
      <c r="D201" s="9" t="s">
        <v>258</v>
      </c>
    </row>
    <row r="202" s="1" customFormat="1" ht="27" customHeight="1" spans="1:4">
      <c r="A202" s="9">
        <v>200</v>
      </c>
      <c r="B202" s="10" t="s">
        <v>260</v>
      </c>
      <c r="C202" s="11" t="str">
        <f>"唐军"</f>
        <v>唐军</v>
      </c>
      <c r="D202" s="9" t="s">
        <v>258</v>
      </c>
    </row>
    <row r="203" s="5" customFormat="1" ht="27" customHeight="1" spans="1:4">
      <c r="A203" s="9">
        <v>201</v>
      </c>
      <c r="B203" s="10" t="s">
        <v>261</v>
      </c>
      <c r="C203" s="10" t="s">
        <v>262</v>
      </c>
      <c r="D203" s="12" t="s">
        <v>258</v>
      </c>
    </row>
    <row r="204" s="1" customFormat="1" ht="27" customHeight="1" spans="1:4">
      <c r="A204" s="9">
        <v>202</v>
      </c>
      <c r="B204" s="10" t="s">
        <v>263</v>
      </c>
      <c r="C204" s="9" t="str">
        <f>"朱彦朝"</f>
        <v>朱彦朝</v>
      </c>
      <c r="D204" s="9" t="s">
        <v>264</v>
      </c>
    </row>
    <row r="205" s="1" customFormat="1" ht="27" customHeight="1" spans="1:4">
      <c r="A205" s="9">
        <v>203</v>
      </c>
      <c r="B205" s="10" t="s">
        <v>265</v>
      </c>
      <c r="C205" s="9" t="str">
        <f>"曹涛杰"</f>
        <v>曹涛杰</v>
      </c>
      <c r="D205" s="9" t="s">
        <v>264</v>
      </c>
    </row>
    <row r="206" s="1" customFormat="1" ht="27" customHeight="1" spans="1:4">
      <c r="A206" s="9">
        <v>204</v>
      </c>
      <c r="B206" s="10" t="s">
        <v>266</v>
      </c>
      <c r="C206" s="9" t="str">
        <f>"周康"</f>
        <v>周康</v>
      </c>
      <c r="D206" s="9" t="s">
        <v>264</v>
      </c>
    </row>
    <row r="207" s="1" customFormat="1" ht="27" customHeight="1" spans="1:4">
      <c r="A207" s="9">
        <v>205</v>
      </c>
      <c r="B207" s="10" t="s">
        <v>267</v>
      </c>
      <c r="C207" s="9" t="str">
        <f>"谭亮"</f>
        <v>谭亮</v>
      </c>
      <c r="D207" s="9" t="s">
        <v>264</v>
      </c>
    </row>
    <row r="208" s="1" customFormat="1" ht="27" customHeight="1" spans="1:4">
      <c r="A208" s="9">
        <v>206</v>
      </c>
      <c r="B208" s="13" t="s">
        <v>268</v>
      </c>
      <c r="C208" s="9" t="s">
        <v>269</v>
      </c>
      <c r="D208" s="9" t="s">
        <v>270</v>
      </c>
    </row>
    <row r="209" s="1" customFormat="1" ht="27" customHeight="1" spans="1:4">
      <c r="A209" s="9">
        <v>207</v>
      </c>
      <c r="B209" s="10" t="s">
        <v>271</v>
      </c>
      <c r="C209" s="9" t="str">
        <f>"阳非夕"</f>
        <v>阳非夕</v>
      </c>
      <c r="D209" s="9" t="s">
        <v>270</v>
      </c>
    </row>
    <row r="210" s="1" customFormat="1" ht="27" customHeight="1" spans="1:4">
      <c r="A210" s="9">
        <v>208</v>
      </c>
      <c r="B210" s="10" t="s">
        <v>272</v>
      </c>
      <c r="C210" s="9" t="str">
        <f>"刘杰茜"</f>
        <v>刘杰茜</v>
      </c>
      <c r="D210" s="9" t="s">
        <v>270</v>
      </c>
    </row>
    <row r="211" s="1" customFormat="1" ht="27" customHeight="1" spans="1:4">
      <c r="A211" s="9">
        <v>209</v>
      </c>
      <c r="B211" s="10" t="s">
        <v>273</v>
      </c>
      <c r="C211" s="9" t="str">
        <f>"肖赛"</f>
        <v>肖赛</v>
      </c>
      <c r="D211" s="9" t="s">
        <v>270</v>
      </c>
    </row>
    <row r="212" s="1" customFormat="1" ht="27" customHeight="1" spans="1:4">
      <c r="A212" s="9">
        <v>210</v>
      </c>
      <c r="B212" s="10" t="s">
        <v>274</v>
      </c>
      <c r="C212" s="9" t="str">
        <f>"侯祎"</f>
        <v>侯祎</v>
      </c>
      <c r="D212" s="9" t="s">
        <v>270</v>
      </c>
    </row>
    <row r="213" s="1" customFormat="1" ht="27" customHeight="1" spans="1:4">
      <c r="A213" s="9">
        <v>211</v>
      </c>
      <c r="B213" s="10" t="s">
        <v>275</v>
      </c>
      <c r="C213" s="9" t="str">
        <f>"罗洁"</f>
        <v>罗洁</v>
      </c>
      <c r="D213" s="9" t="s">
        <v>270</v>
      </c>
    </row>
    <row r="214" s="1" customFormat="1" ht="27" customHeight="1" spans="1:4">
      <c r="A214" s="9">
        <v>212</v>
      </c>
      <c r="B214" s="10" t="s">
        <v>276</v>
      </c>
      <c r="C214" s="9" t="str">
        <f>"王聪"</f>
        <v>王聪</v>
      </c>
      <c r="D214" s="9" t="s">
        <v>277</v>
      </c>
    </row>
    <row r="215" s="1" customFormat="1" ht="27" customHeight="1" spans="1:4">
      <c r="A215" s="9">
        <v>213</v>
      </c>
      <c r="B215" s="10" t="s">
        <v>278</v>
      </c>
      <c r="C215" s="11" t="str">
        <f>"苏博学"</f>
        <v>苏博学</v>
      </c>
      <c r="D215" s="9" t="s">
        <v>277</v>
      </c>
    </row>
    <row r="216" s="1" customFormat="1" ht="27" customHeight="1" spans="1:4">
      <c r="A216" s="9">
        <v>214</v>
      </c>
      <c r="B216" s="10" t="s">
        <v>279</v>
      </c>
      <c r="C216" s="9" t="str">
        <f>"刘战明"</f>
        <v>刘战明</v>
      </c>
      <c r="D216" s="9" t="s">
        <v>280</v>
      </c>
    </row>
    <row r="217" s="1" customFormat="1" ht="27" customHeight="1" spans="1:4">
      <c r="A217" s="9">
        <v>215</v>
      </c>
      <c r="B217" s="10" t="s">
        <v>281</v>
      </c>
      <c r="C217" s="10" t="str">
        <f>"阳水华"</f>
        <v>阳水华</v>
      </c>
      <c r="D217" s="12" t="s">
        <v>280</v>
      </c>
    </row>
    <row r="218" s="1" customFormat="1" ht="27" customHeight="1" spans="1:4">
      <c r="A218" s="9">
        <v>216</v>
      </c>
      <c r="B218" s="10" t="s">
        <v>282</v>
      </c>
      <c r="C218" s="9" t="str">
        <f>"刘志宙"</f>
        <v>刘志宙</v>
      </c>
      <c r="D218" s="9" t="s">
        <v>283</v>
      </c>
    </row>
    <row r="219" s="1" customFormat="1" ht="27" customHeight="1" spans="1:4">
      <c r="A219" s="9">
        <v>217</v>
      </c>
      <c r="B219" s="10" t="s">
        <v>284</v>
      </c>
      <c r="C219" s="9" t="str">
        <f>"陶继明"</f>
        <v>陶继明</v>
      </c>
      <c r="D219" s="9" t="s">
        <v>283</v>
      </c>
    </row>
    <row r="220" s="1" customFormat="1" ht="27" customHeight="1" spans="1:4">
      <c r="A220" s="9">
        <v>218</v>
      </c>
      <c r="B220" s="10" t="s">
        <v>285</v>
      </c>
      <c r="C220" s="9" t="str">
        <f>"旷俭"</f>
        <v>旷俭</v>
      </c>
      <c r="D220" s="9" t="s">
        <v>283</v>
      </c>
    </row>
    <row r="221" s="1" customFormat="1" ht="27" customHeight="1" spans="1:4">
      <c r="A221" s="9">
        <v>219</v>
      </c>
      <c r="B221" s="10" t="s">
        <v>286</v>
      </c>
      <c r="C221" s="9" t="str">
        <f>"罗桢伟"</f>
        <v>罗桢伟</v>
      </c>
      <c r="D221" s="9" t="s">
        <v>283</v>
      </c>
    </row>
    <row r="222" s="1" customFormat="1" ht="27" customHeight="1" spans="1:4">
      <c r="A222" s="9">
        <v>220</v>
      </c>
      <c r="B222" s="10" t="s">
        <v>287</v>
      </c>
      <c r="C222" s="9" t="str">
        <f>"张梦琪"</f>
        <v>张梦琪</v>
      </c>
      <c r="D222" s="9" t="s">
        <v>288</v>
      </c>
    </row>
    <row r="223" s="1" customFormat="1" ht="27" customHeight="1" spans="1:4">
      <c r="A223" s="9">
        <v>221</v>
      </c>
      <c r="B223" s="10" t="s">
        <v>289</v>
      </c>
      <c r="C223" s="9" t="str">
        <f>"李家琪"</f>
        <v>李家琪</v>
      </c>
      <c r="D223" s="9" t="s">
        <v>288</v>
      </c>
    </row>
    <row r="224" s="1" customFormat="1" ht="27" customHeight="1" spans="1:4">
      <c r="A224" s="9">
        <v>222</v>
      </c>
      <c r="B224" s="10" t="s">
        <v>290</v>
      </c>
      <c r="C224" s="9" t="str">
        <f>"石蒙"</f>
        <v>石蒙</v>
      </c>
      <c r="D224" s="9" t="s">
        <v>288</v>
      </c>
    </row>
    <row r="225" s="1" customFormat="1" ht="27" customHeight="1" spans="1:4">
      <c r="A225" s="9">
        <v>223</v>
      </c>
      <c r="B225" s="10" t="s">
        <v>291</v>
      </c>
      <c r="C225" s="9" t="str">
        <f>"傅东期"</f>
        <v>傅东期</v>
      </c>
      <c r="D225" s="9" t="s">
        <v>288</v>
      </c>
    </row>
    <row r="226" s="1" customFormat="1" ht="27" customHeight="1" spans="1:4">
      <c r="A226" s="9">
        <v>224</v>
      </c>
      <c r="B226" s="10" t="s">
        <v>292</v>
      </c>
      <c r="C226" s="9" t="str">
        <f>"颜高"</f>
        <v>颜高</v>
      </c>
      <c r="D226" s="9" t="s">
        <v>288</v>
      </c>
    </row>
    <row r="227" s="1" customFormat="1" ht="27" customHeight="1" spans="1:4">
      <c r="A227" s="9">
        <v>225</v>
      </c>
      <c r="B227" s="10" t="s">
        <v>293</v>
      </c>
      <c r="C227" s="9" t="str">
        <f>"李斐亚"</f>
        <v>李斐亚</v>
      </c>
      <c r="D227" s="9" t="s">
        <v>288</v>
      </c>
    </row>
    <row r="228" s="1" customFormat="1" ht="27" customHeight="1" spans="1:4">
      <c r="A228" s="9">
        <v>226</v>
      </c>
      <c r="B228" s="10" t="s">
        <v>294</v>
      </c>
      <c r="C228" s="9" t="str">
        <f>"王奔"</f>
        <v>王奔</v>
      </c>
      <c r="D228" s="9" t="s">
        <v>288</v>
      </c>
    </row>
    <row r="229" s="1" customFormat="1" ht="27" customHeight="1" spans="1:4">
      <c r="A229" s="9">
        <v>227</v>
      </c>
      <c r="B229" s="10" t="s">
        <v>295</v>
      </c>
      <c r="C229" s="9" t="str">
        <f>"袁宇环"</f>
        <v>袁宇环</v>
      </c>
      <c r="D229" s="9" t="s">
        <v>296</v>
      </c>
    </row>
    <row r="230" s="1" customFormat="1" ht="27" customHeight="1" spans="1:4">
      <c r="A230" s="9">
        <v>228</v>
      </c>
      <c r="B230" s="10" t="s">
        <v>297</v>
      </c>
      <c r="C230" s="9" t="str">
        <f>"宋声烽"</f>
        <v>宋声烽</v>
      </c>
      <c r="D230" s="9" t="s">
        <v>296</v>
      </c>
    </row>
    <row r="231" s="1" customFormat="1" ht="27" customHeight="1" spans="1:4">
      <c r="A231" s="9">
        <v>229</v>
      </c>
      <c r="B231" s="10" t="s">
        <v>298</v>
      </c>
      <c r="C231" s="9" t="str">
        <f>"胡取涛"</f>
        <v>胡取涛</v>
      </c>
      <c r="D231" s="9" t="s">
        <v>299</v>
      </c>
    </row>
    <row r="232" s="1" customFormat="1" ht="27" customHeight="1" spans="1:4">
      <c r="A232" s="9">
        <v>230</v>
      </c>
      <c r="B232" s="10" t="s">
        <v>300</v>
      </c>
      <c r="C232" s="9" t="str">
        <f>"武汝慈"</f>
        <v>武汝慈</v>
      </c>
      <c r="D232" s="9" t="s">
        <v>299</v>
      </c>
    </row>
    <row r="233" s="1" customFormat="1" ht="27" customHeight="1" spans="1:4">
      <c r="A233" s="9">
        <v>231</v>
      </c>
      <c r="B233" s="10" t="s">
        <v>301</v>
      </c>
      <c r="C233" s="9" t="str">
        <f>"贺伟奇"</f>
        <v>贺伟奇</v>
      </c>
      <c r="D233" s="9" t="s">
        <v>302</v>
      </c>
    </row>
    <row r="234" s="1" customFormat="1" ht="27" customHeight="1" spans="1:4">
      <c r="A234" s="9">
        <v>232</v>
      </c>
      <c r="B234" s="10" t="s">
        <v>303</v>
      </c>
      <c r="C234" s="9" t="str">
        <f>"李艳"</f>
        <v>李艳</v>
      </c>
      <c r="D234" s="9" t="s">
        <v>302</v>
      </c>
    </row>
    <row r="235" s="1" customFormat="1" ht="27" customHeight="1" spans="1:4">
      <c r="A235" s="9">
        <v>233</v>
      </c>
      <c r="B235" s="10" t="s">
        <v>304</v>
      </c>
      <c r="C235" s="11" t="str">
        <f>"李云"</f>
        <v>李云</v>
      </c>
      <c r="D235" s="9" t="s">
        <v>305</v>
      </c>
    </row>
    <row r="236" s="1" customFormat="1" ht="27" customHeight="1" spans="1:4">
      <c r="A236" s="9">
        <v>234</v>
      </c>
      <c r="B236" s="10" t="s">
        <v>306</v>
      </c>
      <c r="C236" s="9" t="str">
        <f>"罗思诣"</f>
        <v>罗思诣</v>
      </c>
      <c r="D236" s="9" t="s">
        <v>307</v>
      </c>
    </row>
    <row r="237" s="1" customFormat="1" ht="27" customHeight="1" spans="1:4">
      <c r="A237" s="9">
        <v>235</v>
      </c>
      <c r="B237" s="10" t="s">
        <v>308</v>
      </c>
      <c r="C237" s="9" t="str">
        <f>"旷娅玲"</f>
        <v>旷娅玲</v>
      </c>
      <c r="D237" s="9" t="s">
        <v>307</v>
      </c>
    </row>
    <row r="238" s="1" customFormat="1" ht="27" customHeight="1" spans="1:4">
      <c r="A238" s="9">
        <v>236</v>
      </c>
      <c r="B238" s="10" t="s">
        <v>309</v>
      </c>
      <c r="C238" s="9" t="str">
        <f>"于亚峰"</f>
        <v>于亚峰</v>
      </c>
      <c r="D238" s="9" t="s">
        <v>307</v>
      </c>
    </row>
    <row r="239" s="1" customFormat="1" ht="27" customHeight="1" spans="1:4">
      <c r="A239" s="9">
        <v>237</v>
      </c>
      <c r="B239" s="10" t="s">
        <v>310</v>
      </c>
      <c r="C239" s="9" t="str">
        <f>"谢柏香"</f>
        <v>谢柏香</v>
      </c>
      <c r="D239" s="9" t="s">
        <v>307</v>
      </c>
    </row>
    <row r="240" s="1" customFormat="1" ht="27" customHeight="1" spans="1:4">
      <c r="A240" s="7"/>
      <c r="B240" s="7"/>
      <c r="C240" s="7"/>
      <c r="D240" s="7"/>
    </row>
    <row r="241" s="1" customFormat="1" ht="27" customHeight="1" spans="1:4">
      <c r="A241" s="7"/>
      <c r="B241" s="7"/>
      <c r="C241" s="7"/>
      <c r="D241" s="7"/>
    </row>
    <row r="242" s="1" customFormat="1" ht="27" customHeight="1" spans="1:4">
      <c r="A242" s="7"/>
      <c r="B242" s="7"/>
      <c r="C242" s="7"/>
      <c r="D242" s="7"/>
    </row>
  </sheetData>
  <mergeCells count="1">
    <mergeCell ref="A1:D1"/>
  </mergeCells>
  <printOptions horizontalCentered="1"/>
  <pageMargins left="0" right="0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2020-10-09T01:21:00Z</dcterms:created>
  <dcterms:modified xsi:type="dcterms:W3CDTF">2020-10-10T04:26:17Z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